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7972" windowHeight="10908"/>
  </bookViews>
  <sheets>
    <sheet name="FP&amp;C Fee" sheetId="1" r:id="rId1"/>
  </sheets>
  <definedNames>
    <definedName name="_xlnm.Print_Area" localSheetId="0">'FP&amp;C Fee'!$A$1:$J$66</definedName>
  </definedNames>
  <calcPr calcId="162913"/>
</workbook>
</file>

<file path=xl/calcChain.xml><?xml version="1.0" encoding="utf-8"?>
<calcChain xmlns="http://schemas.openxmlformats.org/spreadsheetml/2006/main">
  <c r="H21" i="1"/>
  <c r="H25"/>
  <c r="H29"/>
  <c r="H23"/>
  <c r="H27"/>
  <c r="H31"/>
  <c r="H33"/>
  <c r="H35"/>
  <c r="H37"/>
  <c r="H39"/>
  <c r="H54"/>
  <c r="H53"/>
  <c r="H58"/>
  <c r="H55"/>
  <c r="H57"/>
  <c r="H41"/>
  <c r="H56"/>
  <c r="H60"/>
  <c r="H64"/>
</calcChain>
</file>

<file path=xl/sharedStrings.xml><?xml version="1.0" encoding="utf-8"?>
<sst xmlns="http://schemas.openxmlformats.org/spreadsheetml/2006/main" count="48" uniqueCount="48">
  <si>
    <t>Project Name</t>
  </si>
  <si>
    <t>Date</t>
  </si>
  <si>
    <t>The BCI ratio is</t>
  </si>
  <si>
    <t>The CPI ratio is</t>
  </si>
  <si>
    <t xml:space="preserve">log [1975 AFC] = </t>
  </si>
  <si>
    <t>The BCI for the reference year (1975) was</t>
  </si>
  <si>
    <t>The CPI for the reference year (1975) was</t>
  </si>
  <si>
    <t>The adjusted AFC for the reference year (1975) is</t>
  </si>
  <si>
    <t>The adjusted fee percentage for the reference year is</t>
  </si>
  <si>
    <t>The adjusted fee amount for the reference year is</t>
  </si>
  <si>
    <t>The adjusted base fee for the subject year is</t>
  </si>
  <si>
    <t xml:space="preserve">Fee as a percentage of the AFC = </t>
  </si>
  <si>
    <r>
      <t>TOTAL FEE</t>
    </r>
    <r>
      <rPr>
        <sz val="10"/>
        <rFont val="Arial"/>
        <family val="2"/>
      </rPr>
      <t xml:space="preserve"> (including Renovation factor, if any) = </t>
    </r>
  </si>
  <si>
    <r>
      <t xml:space="preserve">Enter the </t>
    </r>
    <r>
      <rPr>
        <b/>
        <sz val="10"/>
        <rFont val="Arial"/>
        <family val="2"/>
      </rPr>
      <t>Available Funds for Construction</t>
    </r>
  </si>
  <si>
    <t>BCI</t>
  </si>
  <si>
    <t>CPI</t>
  </si>
  <si>
    <r>
      <t xml:space="preserve">Enter the </t>
    </r>
    <r>
      <rPr>
        <b/>
        <sz val="10"/>
        <rFont val="Arial"/>
        <family val="2"/>
      </rPr>
      <t>subject year</t>
    </r>
    <r>
      <rPr>
        <sz val="10"/>
        <rFont val="Arial"/>
        <family val="2"/>
      </rPr>
      <t xml:space="preserve"> for cost index data (prior year)</t>
    </r>
  </si>
  <si>
    <t>The Building Cost Index for the subject year is</t>
  </si>
  <si>
    <t>The Consumer Price Index for the subject year 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</si>
  <si>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</si>
  <si>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</si>
  <si>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</si>
  <si>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</si>
  <si>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</si>
  <si>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</si>
  <si>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</si>
  <si>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</si>
  <si>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</si>
  <si>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</si>
  <si>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</si>
  <si>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</si>
  <si>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</si>
  <si>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</si>
  <si>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</si>
  <si>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</si>
  <si>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Calculator Based on Proposed State Fee Schedule</t>
  </si>
  <si>
    <r>
      <t xml:space="preserve">Enter the </t>
    </r>
    <r>
      <rPr>
        <b/>
        <sz val="10"/>
        <rFont val="Arial"/>
        <family val="2"/>
      </rPr>
      <t>Renovation Factor</t>
    </r>
    <r>
      <rPr>
        <sz val="10"/>
        <rFont val="Arial"/>
        <family val="2"/>
      </rPr>
      <t xml:space="preserve"> (if not applicable, enter '1')</t>
    </r>
  </si>
  <si>
    <t>Design Development</t>
  </si>
  <si>
    <t>Schematic Design</t>
  </si>
  <si>
    <t>Construction Documents Phase</t>
  </si>
  <si>
    <t>Bidding and Contract Phase</t>
  </si>
  <si>
    <t>Construction Phase</t>
  </si>
  <si>
    <t>Construction Close Out Phase</t>
  </si>
  <si>
    <t>PAYMENT TERMS</t>
  </si>
  <si>
    <t>Appendix B</t>
  </si>
  <si>
    <t>Design Total</t>
  </si>
  <si>
    <t>Contract Total NTE</t>
  </si>
  <si>
    <t>Reimbursables NTE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</si>
</sst>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164" formatCode="0.0"/>
    <numFmt numFmtId="165" formatCode="0.0000"/>
    <numFmt numFmtId="166" formatCode="0.000"/>
    <numFmt numFmtId="167" formatCode="&quot;$&quot;#,##0"/>
    <numFmt numFmtId="168" formatCode="0.000%"/>
    <numFmt numFmtId="169" formatCode="&quot;$&quot;#,##0.00"/>
  </numFmts>
  <fonts count="8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164" fontId="0" fillId="0" borderId="0" xfId="0" applyNumberFormat="1" applyBorder="1" applyAlignment="1" applyProtection="1">
      <alignment horizontal="left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0" fillId="0" borderId="0" xfId="0" applyNumberFormat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right"/>
    </xf>
    <xf numFmtId="0" fontId="0" fillId="0" borderId="1" xfId="0" applyBorder="1" applyProtection="1"/>
    <xf numFmtId="0" fontId="0" fillId="0" borderId="0" xfId="0" applyBorder="1" applyProtection="1"/>
    <xf numFmtId="0" fontId="1" fillId="0" borderId="0" xfId="0" applyFont="1" applyProtection="1"/>
    <xf numFmtId="167" fontId="1" fillId="0" borderId="0" xfId="0" applyNumberFormat="1" applyFont="1" applyProtection="1"/>
    <xf numFmtId="168" fontId="0" fillId="0" borderId="0" xfId="0" applyNumberFormat="1" applyProtection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 applyProtection="1">
      <alignment horizontal="right" vertical="center"/>
    </xf>
    <xf numFmtId="49" fontId="0" fillId="0" borderId="0" xfId="0" applyNumberFormat="1" applyAlignment="1" applyProtection="1">
      <alignment horizontal="right" vertical="center"/>
    </xf>
    <xf numFmtId="49" fontId="0" fillId="0" borderId="2" xfId="0" applyNumberForma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9" fontId="0" fillId="0" borderId="0" xfId="0" applyNumberFormat="1" applyProtection="1"/>
    <xf numFmtId="0" fontId="7" fillId="0" borderId="0" xfId="0" applyFont="1" applyProtection="1"/>
    <xf numFmtId="169" fontId="7" fillId="0" borderId="0" xfId="0" applyNumberFormat="1" applyFont="1" applyProtection="1"/>
    <xf numFmtId="0" fontId="6" fillId="0" borderId="0" xfId="0" applyFont="1" applyProtection="1"/>
    <xf numFmtId="169" fontId="6" fillId="0" borderId="0" xfId="0" applyNumberFormat="1" applyFont="1" applyProtection="1"/>
    <xf numFmtId="169" fontId="4" fillId="0" borderId="0" xfId="0" applyNumberFormat="1" applyFont="1" applyProtection="1"/>
    <xf numFmtId="0" fontId="3" fillId="0" borderId="1" xfId="0" applyFont="1" applyBorder="1" applyProtection="1"/>
    <xf numFmtId="0" fontId="6" fillId="0" borderId="4" xfId="0" applyFont="1" applyBorder="1" applyProtection="1"/>
    <xf numFmtId="0" fontId="0" fillId="0" borderId="5" xfId="0" applyBorder="1" applyProtection="1"/>
    <xf numFmtId="169" fontId="6" fillId="0" borderId="6" xfId="1" applyNumberFormat="1" applyFont="1" applyBorder="1" applyProtection="1">
      <protection locked="0"/>
    </xf>
    <xf numFmtId="9" fontId="0" fillId="0" borderId="0" xfId="0" applyNumberFormat="1" applyProtection="1"/>
    <xf numFmtId="10" fontId="0" fillId="0" borderId="0" xfId="0" applyNumberFormat="1" applyBorder="1" applyAlignment="1" applyProtection="1">
      <alignment horizontal="left" vertical="center"/>
    </xf>
    <xf numFmtId="167" fontId="0" fillId="0" borderId="0" xfId="0" applyNumberFormat="1" applyBorder="1" applyAlignment="1" applyProtection="1">
      <alignment horizontal="left" vertical="center"/>
    </xf>
    <xf numFmtId="168" fontId="0" fillId="0" borderId="0" xfId="0" applyNumberFormat="1" applyBorder="1" applyAlignment="1" applyProtection="1">
      <alignment horizontal="left" vertical="center"/>
    </xf>
    <xf numFmtId="166" fontId="0" fillId="0" borderId="0" xfId="0" applyNumberForma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169" fontId="2" fillId="0" borderId="3" xfId="0" applyNumberFormat="1" applyFont="1" applyBorder="1" applyAlignment="1" applyProtection="1">
      <alignment horizontal="left" vertical="center"/>
    </xf>
    <xf numFmtId="169" fontId="2" fillId="0" borderId="7" xfId="0" applyNumberFormat="1" applyFont="1" applyBorder="1" applyAlignment="1" applyProtection="1">
      <alignment horizontal="left" vertical="center"/>
    </xf>
    <xf numFmtId="167" fontId="2" fillId="0" borderId="4" xfId="0" applyNumberFormat="1" applyFont="1" applyBorder="1" applyAlignment="1" applyProtection="1">
      <alignment horizontal="left" vertical="center"/>
      <protection locked="0"/>
    </xf>
    <xf numFmtId="167" fontId="2" fillId="0" borderId="6" xfId="0" applyNumberFormat="1" applyFont="1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left" vertical="center"/>
    </xf>
    <xf numFmtId="164" fontId="0" fillId="0" borderId="0" xfId="0" applyNumberFormat="1" applyBorder="1" applyAlignment="1" applyProtection="1">
      <alignment horizontal="left" vertical="center"/>
    </xf>
    <xf numFmtId="2" fontId="0" fillId="0" borderId="4" xfId="0" applyNumberFormat="1" applyBorder="1" applyAlignment="1" applyProtection="1">
      <alignment horizontal="left" vertical="center"/>
      <protection locked="0"/>
    </xf>
    <xf numFmtId="2" fontId="0" fillId="0" borderId="6" xfId="0" applyNumberForma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/>
    </xf>
    <xf numFmtId="165" fontId="0" fillId="0" borderId="0" xfId="0" applyNumberFormat="1" applyBorder="1" applyAlignment="1" applyProtection="1">
      <alignment horizontal="left" vertical="center"/>
    </xf>
    <xf numFmtId="2" fontId="0" fillId="0" borderId="0" xfId="0" applyNumberForma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14" fontId="6" fillId="0" borderId="0" xfId="0" applyNumberFormat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topLeftCell="A7" zoomScaleNormal="100" workbookViewId="0">
      <selection activeCell="E5" sqref="E5:I5"/>
    </sheetView>
  </sheetViews>
  <sheetFormatPr defaultColWidth="9.109375" defaultRowHeight="13.2"/>
  <cols>
    <col min="1" max="1" width="9.109375" style="20"/>
    <col min="2" max="2" width="1.6640625" style="2" customWidth="1"/>
    <col min="3" max="3" width="1.109375" style="9" customWidth="1"/>
    <col min="4" max="4" width="13.109375" style="2" customWidth="1"/>
    <col min="5" max="5" width="9.109375" style="2"/>
    <col min="6" max="6" width="14.6640625" style="2" bestFit="1" customWidth="1"/>
    <col min="7" max="7" width="11.5546875" style="2" customWidth="1"/>
    <col min="8" max="8" width="12.6640625" style="2" bestFit="1" customWidth="1"/>
    <col min="9" max="9" width="3.33203125" style="2" customWidth="1"/>
    <col min="10" max="16384" width="9.109375" style="2"/>
  </cols>
  <sheetData>
    <row r="1" spans="1:10" ht="13.5" customHeight="1">
      <c r="A1" s="52" t="s">
        <v>44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4.75" customHeight="1">
      <c r="D2" s="15" t="s">
        <v>35</v>
      </c>
    </row>
    <row r="3" spans="1:10">
      <c r="D3" s="19">
        <v>2019</v>
      </c>
    </row>
    <row r="4" spans="1:10" ht="7.5" customHeight="1">
      <c r="D4" s="12"/>
    </row>
    <row r="5" spans="1:10" ht="13.8">
      <c r="D5" s="2" t="s">
        <v>0</v>
      </c>
      <c r="E5" s="55"/>
      <c r="F5" s="55"/>
      <c r="G5" s="55"/>
      <c r="H5" s="55"/>
      <c r="I5" s="55"/>
    </row>
    <row r="6" spans="1:10" ht="0.75" customHeight="1">
      <c r="E6" s="10"/>
      <c r="F6" s="10"/>
      <c r="G6" s="10"/>
      <c r="H6" s="10"/>
      <c r="I6" s="10"/>
    </row>
    <row r="7" spans="1:10">
      <c r="E7" s="11"/>
      <c r="F7" s="11"/>
      <c r="G7" s="11"/>
      <c r="H7" s="11"/>
      <c r="I7" s="11"/>
    </row>
    <row r="8" spans="1:10" ht="13.8">
      <c r="D8" s="2" t="s">
        <v>1</v>
      </c>
      <c r="E8" s="56"/>
      <c r="F8" s="56"/>
    </row>
    <row r="9" spans="1:10" ht="0.75" customHeight="1">
      <c r="E9" s="10"/>
      <c r="F9" s="10"/>
    </row>
    <row r="10" spans="1:10">
      <c r="E10" s="11"/>
      <c r="F10" s="11"/>
    </row>
    <row r="11" spans="1:10" ht="13.8">
      <c r="A11" s="21" t="s">
        <v>19</v>
      </c>
      <c r="B11" s="9"/>
      <c r="D11" s="2" t="s">
        <v>13</v>
      </c>
      <c r="E11" s="11"/>
      <c r="F11" s="11"/>
      <c r="H11" s="46"/>
      <c r="I11" s="47"/>
    </row>
    <row r="12" spans="1:10" ht="5.0999999999999996" customHeight="1">
      <c r="A12" s="21"/>
      <c r="B12" s="9"/>
      <c r="E12" s="11"/>
      <c r="F12" s="11"/>
      <c r="H12" s="8"/>
      <c r="I12" s="8"/>
    </row>
    <row r="13" spans="1:10">
      <c r="A13" s="21" t="s">
        <v>20</v>
      </c>
      <c r="B13" s="9"/>
      <c r="D13" s="2" t="s">
        <v>36</v>
      </c>
      <c r="E13" s="11"/>
      <c r="F13" s="11"/>
      <c r="H13" s="50"/>
      <c r="I13" s="51"/>
    </row>
    <row r="14" spans="1:10" ht="5.0999999999999996" customHeight="1">
      <c r="A14" s="21"/>
      <c r="B14" s="9"/>
      <c r="E14" s="11"/>
      <c r="F14" s="11"/>
      <c r="H14" s="8"/>
      <c r="I14" s="8"/>
    </row>
    <row r="15" spans="1:10">
      <c r="A15" s="21" t="s">
        <v>21</v>
      </c>
      <c r="B15" s="9"/>
      <c r="D15" s="2" t="s">
        <v>16</v>
      </c>
      <c r="E15" s="11"/>
      <c r="F15" s="11"/>
      <c r="H15" s="48">
        <v>2018</v>
      </c>
      <c r="I15" s="48"/>
    </row>
    <row r="16" spans="1:10" ht="5.0999999999999996" customHeight="1">
      <c r="A16" s="21"/>
      <c r="B16" s="9"/>
      <c r="E16" s="11"/>
      <c r="F16" s="11"/>
      <c r="H16" s="8"/>
      <c r="I16" s="8"/>
    </row>
    <row r="17" spans="1:9">
      <c r="A17" s="21" t="s">
        <v>22</v>
      </c>
      <c r="B17" s="9"/>
      <c r="D17" s="2" t="s">
        <v>17</v>
      </c>
      <c r="E17" s="11"/>
      <c r="F17" s="11"/>
      <c r="H17" s="48">
        <v>6019</v>
      </c>
      <c r="I17" s="48"/>
    </row>
    <row r="18" spans="1:9" ht="5.0999999999999996" customHeight="1">
      <c r="A18" s="21"/>
      <c r="B18" s="9"/>
      <c r="E18" s="11"/>
      <c r="F18" s="11"/>
      <c r="H18" s="1"/>
      <c r="I18" s="1"/>
    </row>
    <row r="19" spans="1:9">
      <c r="A19" s="21" t="s">
        <v>23</v>
      </c>
      <c r="B19" s="9"/>
      <c r="D19" s="2" t="s">
        <v>18</v>
      </c>
      <c r="E19" s="11"/>
      <c r="F19" s="11"/>
      <c r="H19" s="49">
        <v>251.1</v>
      </c>
      <c r="I19" s="49"/>
    </row>
    <row r="20" spans="1:9" ht="5.0999999999999996" customHeight="1">
      <c r="A20" s="21"/>
      <c r="B20" s="9"/>
      <c r="E20" s="11"/>
      <c r="F20" s="11"/>
      <c r="H20" s="1"/>
      <c r="I20" s="1"/>
    </row>
    <row r="21" spans="1:9">
      <c r="A21" s="21" t="s">
        <v>24</v>
      </c>
      <c r="B21" s="9"/>
      <c r="D21" s="2" t="s">
        <v>5</v>
      </c>
      <c r="E21" s="11"/>
      <c r="F21" s="11"/>
      <c r="H21" s="48">
        <f>E44</f>
        <v>1306</v>
      </c>
      <c r="I21" s="48"/>
    </row>
    <row r="22" spans="1:9" ht="5.0999999999999996" customHeight="1">
      <c r="A22" s="21"/>
      <c r="B22" s="9"/>
      <c r="E22" s="11"/>
      <c r="F22" s="11"/>
      <c r="H22" s="1"/>
      <c r="I22" s="1"/>
    </row>
    <row r="23" spans="1:9">
      <c r="A23" s="21" t="s">
        <v>25</v>
      </c>
      <c r="B23" s="9"/>
      <c r="D23" s="2" t="s">
        <v>6</v>
      </c>
      <c r="E23" s="11"/>
      <c r="F23" s="11"/>
      <c r="H23" s="49">
        <f>F44</f>
        <v>53.8</v>
      </c>
      <c r="I23" s="49"/>
    </row>
    <row r="24" spans="1:9" ht="5.0999999999999996" customHeight="1">
      <c r="A24" s="21"/>
      <c r="B24" s="9"/>
      <c r="E24" s="11"/>
      <c r="F24" s="11"/>
      <c r="H24" s="1"/>
      <c r="I24" s="1"/>
    </row>
    <row r="25" spans="1:9">
      <c r="A25" s="21" t="s">
        <v>26</v>
      </c>
      <c r="B25" s="9"/>
      <c r="D25" s="2" t="s">
        <v>2</v>
      </c>
      <c r="E25" s="11"/>
      <c r="F25" s="11"/>
      <c r="H25" s="53">
        <f>PRODUCT(H21,1/H17)</f>
        <v>0.21697956471174615</v>
      </c>
      <c r="I25" s="53"/>
    </row>
    <row r="26" spans="1:9" ht="5.0999999999999996" customHeight="1">
      <c r="A26" s="21"/>
      <c r="B26" s="9"/>
      <c r="E26" s="11"/>
      <c r="F26" s="11"/>
      <c r="H26" s="1"/>
      <c r="I26" s="1"/>
    </row>
    <row r="27" spans="1:9">
      <c r="A27" s="21" t="s">
        <v>27</v>
      </c>
      <c r="B27" s="9"/>
      <c r="D27" s="2" t="s">
        <v>3</v>
      </c>
      <c r="E27" s="11"/>
      <c r="F27" s="11"/>
      <c r="H27" s="54">
        <f>PRODUCT(H19,1/H23)</f>
        <v>4.6672862453531598</v>
      </c>
      <c r="I27" s="54"/>
    </row>
    <row r="28" spans="1:9" ht="5.0999999999999996" customHeight="1">
      <c r="A28" s="21"/>
      <c r="B28" s="9"/>
      <c r="E28" s="11"/>
      <c r="F28" s="11"/>
      <c r="H28" s="7"/>
      <c r="I28" s="7"/>
    </row>
    <row r="29" spans="1:9">
      <c r="A29" s="21" t="s">
        <v>28</v>
      </c>
      <c r="B29" s="9"/>
      <c r="D29" s="2" t="s">
        <v>7</v>
      </c>
      <c r="E29" s="11"/>
      <c r="F29" s="11"/>
      <c r="H29" s="40">
        <f>PRODUCT(H11,H25)</f>
        <v>0.21697956471174615</v>
      </c>
      <c r="I29" s="40"/>
    </row>
    <row r="30" spans="1:9" ht="5.0999999999999996" customHeight="1">
      <c r="A30" s="21"/>
      <c r="B30" s="9"/>
      <c r="E30" s="11"/>
      <c r="F30" s="11"/>
      <c r="H30" s="7"/>
      <c r="I30" s="7"/>
    </row>
    <row r="31" spans="1:9">
      <c r="A31" s="21" t="s">
        <v>29</v>
      </c>
      <c r="B31" s="9"/>
      <c r="D31" s="2" t="s">
        <v>4</v>
      </c>
      <c r="E31" s="11"/>
      <c r="F31" s="11"/>
      <c r="H31" s="42">
        <f>LOG(H29)</f>
        <v>-0.66358116638573472</v>
      </c>
      <c r="I31" s="43"/>
    </row>
    <row r="32" spans="1:9" ht="5.0999999999999996" customHeight="1">
      <c r="A32" s="21"/>
      <c r="B32" s="9"/>
      <c r="E32" s="11"/>
      <c r="F32" s="11"/>
      <c r="H32" s="7"/>
      <c r="I32" s="7"/>
    </row>
    <row r="33" spans="1:9">
      <c r="A33" s="21" t="s">
        <v>30</v>
      </c>
      <c r="B33" s="9"/>
      <c r="D33" s="2" t="s">
        <v>8</v>
      </c>
      <c r="E33" s="11"/>
      <c r="F33" s="11"/>
      <c r="H33" s="41">
        <f>PRODUCT(1/H31,46.1,1/100)</f>
        <v>-0.69471531645613982</v>
      </c>
      <c r="I33" s="41"/>
    </row>
    <row r="34" spans="1:9" ht="5.0999999999999996" customHeight="1">
      <c r="A34" s="21"/>
      <c r="B34" s="9"/>
      <c r="E34" s="11"/>
      <c r="F34" s="11"/>
      <c r="H34" s="7"/>
      <c r="I34" s="7"/>
    </row>
    <row r="35" spans="1:9">
      <c r="A35" s="21" t="s">
        <v>31</v>
      </c>
      <c r="B35" s="9"/>
      <c r="D35" s="2" t="s">
        <v>9</v>
      </c>
      <c r="E35" s="11"/>
      <c r="F35" s="11"/>
      <c r="H35" s="40">
        <f>PRODUCT(H29,H33)</f>
        <v>-0.15073902696323618</v>
      </c>
      <c r="I35" s="40"/>
    </row>
    <row r="36" spans="1:9" ht="5.0999999999999996" customHeight="1">
      <c r="A36" s="21"/>
      <c r="B36" s="9"/>
      <c r="E36" s="11"/>
      <c r="F36" s="11"/>
      <c r="H36" s="7"/>
      <c r="I36" s="7"/>
    </row>
    <row r="37" spans="1:9">
      <c r="A37" s="21" t="s">
        <v>32</v>
      </c>
      <c r="B37" s="9"/>
      <c r="D37" s="2" t="s">
        <v>10</v>
      </c>
      <c r="E37" s="11"/>
      <c r="F37" s="11"/>
      <c r="H37" s="40">
        <f>PRODUCT(H27,H35)</f>
        <v>-0.70354218718343131</v>
      </c>
      <c r="I37" s="40"/>
    </row>
    <row r="38" spans="1:9" ht="11.1" customHeight="1" thickBot="1">
      <c r="A38" s="21"/>
      <c r="B38" s="9"/>
      <c r="E38" s="11"/>
      <c r="F38" s="11"/>
      <c r="H38" s="7"/>
      <c r="I38" s="7"/>
    </row>
    <row r="39" spans="1:9" s="27" customFormat="1" ht="14.4" thickBot="1">
      <c r="A39" s="22" t="s">
        <v>33</v>
      </c>
      <c r="B39" s="23"/>
      <c r="C39" s="24"/>
      <c r="D39" s="25" t="s">
        <v>12</v>
      </c>
      <c r="E39" s="26"/>
      <c r="F39" s="26"/>
      <c r="G39" s="26"/>
      <c r="H39" s="44">
        <f>PRODUCT(H37,H13)</f>
        <v>-0.70354218718343131</v>
      </c>
      <c r="I39" s="45"/>
    </row>
    <row r="40" spans="1:9">
      <c r="A40" s="21"/>
      <c r="B40" s="9"/>
      <c r="E40" s="11"/>
      <c r="F40" s="11"/>
      <c r="H40" s="7"/>
      <c r="I40" s="7"/>
    </row>
    <row r="41" spans="1:9">
      <c r="A41" s="21" t="s">
        <v>34</v>
      </c>
      <c r="B41" s="9"/>
      <c r="D41" s="2" t="s">
        <v>11</v>
      </c>
      <c r="E41" s="11"/>
      <c r="F41" s="11"/>
      <c r="H41" s="39" t="e">
        <f>PRODUCT(1/H11,H39)</f>
        <v>#DIV/0!</v>
      </c>
      <c r="I41" s="39"/>
    </row>
    <row r="42" spans="1:9" ht="7.5" customHeight="1">
      <c r="E42" s="11"/>
      <c r="F42" s="11"/>
      <c r="H42" s="7"/>
      <c r="I42" s="7"/>
    </row>
    <row r="43" spans="1:9">
      <c r="E43" s="5" t="s">
        <v>14</v>
      </c>
      <c r="F43" s="6" t="s">
        <v>15</v>
      </c>
      <c r="H43" s="1"/>
      <c r="I43" s="1"/>
    </row>
    <row r="44" spans="1:9">
      <c r="D44" s="2">
        <v>1975</v>
      </c>
      <c r="E44" s="3">
        <v>1306</v>
      </c>
      <c r="F44" s="4">
        <v>53.8</v>
      </c>
    </row>
    <row r="45" spans="1:9">
      <c r="D45" s="2">
        <v>2013</v>
      </c>
      <c r="E45" s="3">
        <v>5278</v>
      </c>
      <c r="F45" s="4">
        <v>233</v>
      </c>
    </row>
    <row r="46" spans="1:9">
      <c r="D46" s="18">
        <v>2014</v>
      </c>
      <c r="E46" s="17">
        <v>5388</v>
      </c>
      <c r="F46" s="4">
        <v>236.7</v>
      </c>
    </row>
    <row r="47" spans="1:9">
      <c r="D47" s="18">
        <v>2015</v>
      </c>
      <c r="E47" s="17">
        <v>5517</v>
      </c>
      <c r="F47" s="4">
        <v>237</v>
      </c>
    </row>
    <row r="48" spans="1:9">
      <c r="D48" s="18">
        <v>2016</v>
      </c>
      <c r="E48" s="17">
        <v>5645</v>
      </c>
      <c r="F48" s="4">
        <v>240</v>
      </c>
    </row>
    <row r="49" spans="4:8">
      <c r="D49" s="18">
        <v>2017</v>
      </c>
      <c r="E49" s="17">
        <v>5831</v>
      </c>
      <c r="F49" s="4">
        <v>245.1</v>
      </c>
    </row>
    <row r="50" spans="4:8" ht="9" customHeight="1"/>
    <row r="51" spans="4:8" ht="17.399999999999999">
      <c r="D51" s="34" t="s">
        <v>43</v>
      </c>
      <c r="E51" s="10"/>
      <c r="F51" s="10"/>
    </row>
    <row r="52" spans="4:8" ht="5.0999999999999996" customHeight="1">
      <c r="D52" s="15"/>
    </row>
    <row r="53" spans="4:8">
      <c r="D53" s="2" t="s">
        <v>38</v>
      </c>
      <c r="F53" s="14"/>
      <c r="G53" s="38">
        <v>0.2</v>
      </c>
      <c r="H53" s="28">
        <f>SUM(H39*0.2)</f>
        <v>-0.14070843743668626</v>
      </c>
    </row>
    <row r="54" spans="4:8">
      <c r="D54" s="2" t="s">
        <v>37</v>
      </c>
      <c r="G54" s="38">
        <v>0.1</v>
      </c>
      <c r="H54" s="28">
        <f>SUM(H39*0.1)</f>
        <v>-7.0354218718343131E-2</v>
      </c>
    </row>
    <row r="55" spans="4:8">
      <c r="D55" s="16" t="s">
        <v>39</v>
      </c>
      <c r="E55" s="12"/>
      <c r="F55" s="13"/>
      <c r="G55" s="38">
        <v>0.3</v>
      </c>
      <c r="H55" s="28">
        <f>SUM(H39*0.3)</f>
        <v>-0.21106265615502939</v>
      </c>
    </row>
    <row r="56" spans="4:8">
      <c r="D56" s="2" t="s">
        <v>40</v>
      </c>
      <c r="G56" s="38">
        <v>0.05</v>
      </c>
      <c r="H56" s="28">
        <f>SUM(H39*0.05)</f>
        <v>-3.5177109359171566E-2</v>
      </c>
    </row>
    <row r="57" spans="4:8">
      <c r="D57" s="2" t="s">
        <v>41</v>
      </c>
      <c r="F57" s="14"/>
      <c r="G57" s="38">
        <v>0.3</v>
      </c>
      <c r="H57" s="28">
        <f>SUM(H39*0.3)</f>
        <v>-0.21106265615502939</v>
      </c>
    </row>
    <row r="58" spans="4:8">
      <c r="D58" s="2" t="s">
        <v>42</v>
      </c>
      <c r="G58" s="38">
        <v>0.05</v>
      </c>
      <c r="H58" s="28">
        <f>SUM(H39*0.05)</f>
        <v>-3.5177109359171566E-2</v>
      </c>
    </row>
    <row r="59" spans="4:8" ht="4.5" customHeight="1">
      <c r="H59" s="28"/>
    </row>
    <row r="60" spans="4:8" ht="13.8">
      <c r="D60" s="31" t="s">
        <v>45</v>
      </c>
      <c r="H60" s="32">
        <f>SUM(H53:H58)</f>
        <v>-0.70354218718343131</v>
      </c>
    </row>
    <row r="61" spans="4:8" ht="5.0999999999999996" customHeight="1">
      <c r="D61" s="16"/>
      <c r="H61" s="33"/>
    </row>
    <row r="62" spans="4:8" ht="13.8">
      <c r="D62" s="35" t="s">
        <v>47</v>
      </c>
      <c r="E62" s="36"/>
      <c r="F62" s="36"/>
      <c r="G62" s="36"/>
      <c r="H62" s="37"/>
    </row>
    <row r="63" spans="4:8" ht="5.0999999999999996" customHeight="1">
      <c r="H63" s="28"/>
    </row>
    <row r="64" spans="4:8" ht="15.6">
      <c r="D64" s="29" t="s">
        <v>46</v>
      </c>
      <c r="H64" s="30">
        <f>SUM(H60:H62)</f>
        <v>-0.70354218718343131</v>
      </c>
    </row>
  </sheetData>
  <sheetProtection sheet="1" selectLockedCells="1"/>
  <mergeCells count="19">
    <mergeCell ref="A1:J1"/>
    <mergeCell ref="H23:I23"/>
    <mergeCell ref="H25:I25"/>
    <mergeCell ref="H27:I27"/>
    <mergeCell ref="E5:I5"/>
    <mergeCell ref="E8:F8"/>
    <mergeCell ref="H11:I11"/>
    <mergeCell ref="H15:I15"/>
    <mergeCell ref="H17:I17"/>
    <mergeCell ref="H19:I19"/>
    <mergeCell ref="H13:I13"/>
    <mergeCell ref="H21:I21"/>
    <mergeCell ref="H41:I41"/>
    <mergeCell ref="H29:I29"/>
    <mergeCell ref="H33:I33"/>
    <mergeCell ref="H35:I35"/>
    <mergeCell ref="H37:I37"/>
    <mergeCell ref="H31:I31"/>
    <mergeCell ref="H39:I39"/>
  </mergeCells>
  <phoneticPr fontId="0" type="noConversion"/>
  <printOptions horizontalCentered="1" verticalCentered="1"/>
  <pageMargins left="0.75" right="0.75" top="0.75" bottom="0.75" header="0.5" footer="0.5"/>
  <pageSetup scale="96" orientation="portrait" r:id="rId1"/>
  <headerFooter alignWithMargins="0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FP&amp;C Fee</vt:lpstr>
      <vt:lpstr>'FP&amp;C Fee'!Print_Area</vt:lpstr>
    </vt:vector>
  </TitlesOfParts>
  <Company>eskew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tlea</dc:creator>
  <cp:lastModifiedBy>Will</cp:lastModifiedBy>
  <cp:lastPrinted>2019-03-01T17:36:44Z</cp:lastPrinted>
  <dcterms:created xsi:type="dcterms:W3CDTF">2004-03-03T15:58:35Z</dcterms:created>
  <dcterms:modified xsi:type="dcterms:W3CDTF">2019-03-08T15:57:10Z</dcterms:modified>
</cp:coreProperties>
</file>