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S\Excel\"/>
    </mc:Choice>
  </mc:AlternateContent>
  <bookViews>
    <workbookView xWindow="0" yWindow="0" windowWidth="28800" windowHeight="12300"/>
  </bookViews>
  <sheets>
    <sheet name="C-2B" sheetId="2" r:id="rId1"/>
  </sheets>
  <definedNames>
    <definedName name="_Order1" hidden="1">255</definedName>
    <definedName name="_Regression_Int" localSheetId="0" hidden="1">1</definedName>
    <definedName name="_xlnm.Print_Area" localSheetId="0">'C-2B'!$A$1:$N$137</definedName>
    <definedName name="Print_Area_MI" localSheetId="0">'C-2B'!$A$12:$M$134</definedName>
    <definedName name="_xlnm.Print_Titles" localSheetId="0">'C-2B'!$1:$10</definedName>
    <definedName name="Print_Titles_MI" localSheetId="0">'C-2B'!$2:$10</definedName>
  </definedNames>
  <calcPr calcId="162913"/>
</workbook>
</file>

<file path=xl/calcChain.xml><?xml version="1.0" encoding="utf-8"?>
<calcChain xmlns="http://schemas.openxmlformats.org/spreadsheetml/2006/main">
  <c r="H135" i="2" l="1"/>
  <c r="H131" i="2"/>
  <c r="F131" i="2"/>
  <c r="B126" i="2"/>
  <c r="B127" i="2" s="1"/>
  <c r="N127" i="2"/>
  <c r="L127" i="2"/>
  <c r="J127" i="2"/>
  <c r="H127" i="2"/>
  <c r="F127" i="2"/>
  <c r="D127" i="2"/>
  <c r="D113" i="2"/>
  <c r="B112" i="2"/>
  <c r="N94" i="2"/>
  <c r="L94" i="2"/>
  <c r="J94" i="2"/>
  <c r="H94" i="2"/>
  <c r="F94" i="2"/>
  <c r="D94" i="2"/>
  <c r="B93" i="2"/>
  <c r="B94" i="2" l="1"/>
  <c r="N102" i="2" l="1"/>
  <c r="L102" i="2"/>
  <c r="J102" i="2"/>
  <c r="H102" i="2"/>
  <c r="F102" i="2"/>
  <c r="D102" i="2"/>
  <c r="D77" i="2"/>
  <c r="B97" i="2"/>
  <c r="B87" i="2"/>
  <c r="B81" i="2"/>
  <c r="F84" i="2" l="1"/>
  <c r="D84" i="2"/>
  <c r="N84" i="2"/>
  <c r="L84" i="2"/>
  <c r="J84" i="2"/>
  <c r="H84" i="2"/>
  <c r="B83" i="2"/>
  <c r="B84" i="2" s="1"/>
  <c r="B82" i="2"/>
  <c r="B73" i="2"/>
  <c r="B67" i="2"/>
  <c r="B44" i="2" l="1"/>
  <c r="B42" i="2"/>
  <c r="N26" i="2" l="1"/>
  <c r="L26" i="2"/>
  <c r="J26" i="2"/>
  <c r="H26" i="2"/>
  <c r="F26" i="2"/>
  <c r="D26" i="2"/>
  <c r="B25" i="2"/>
  <c r="B120" i="2"/>
  <c r="B100" i="2"/>
  <c r="N77" i="2"/>
  <c r="L77" i="2"/>
  <c r="J77" i="2"/>
  <c r="H77" i="2"/>
  <c r="F77" i="2"/>
  <c r="B72" i="2"/>
  <c r="B77" i="2" l="1"/>
  <c r="B26" i="2"/>
  <c r="B129" i="2"/>
  <c r="N123" i="2"/>
  <c r="L123" i="2"/>
  <c r="J123" i="2"/>
  <c r="H123" i="2"/>
  <c r="F123" i="2"/>
  <c r="D123" i="2"/>
  <c r="N113" i="2"/>
  <c r="L113" i="2"/>
  <c r="J113" i="2"/>
  <c r="H113" i="2"/>
  <c r="F113" i="2"/>
  <c r="N135" i="2"/>
  <c r="L135" i="2"/>
  <c r="J135" i="2"/>
  <c r="F135" i="2"/>
  <c r="D135" i="2"/>
  <c r="B134" i="2"/>
  <c r="B135" i="2" s="1"/>
  <c r="B92" i="2"/>
  <c r="B98" i="2"/>
  <c r="B99" i="2"/>
  <c r="B101" i="2"/>
  <c r="B88" i="2"/>
  <c r="N89" i="2"/>
  <c r="L89" i="2"/>
  <c r="J89" i="2"/>
  <c r="J104" i="2" s="1"/>
  <c r="H89" i="2"/>
  <c r="F89" i="2"/>
  <c r="D89" i="2"/>
  <c r="D104" i="2" s="1"/>
  <c r="B75" i="2"/>
  <c r="B76" i="2"/>
  <c r="B74" i="2"/>
  <c r="N65" i="2"/>
  <c r="L65" i="2"/>
  <c r="J65" i="2"/>
  <c r="H65" i="2"/>
  <c r="F65" i="2"/>
  <c r="D65" i="2"/>
  <c r="N58" i="2"/>
  <c r="L58" i="2"/>
  <c r="J58" i="2"/>
  <c r="H58" i="2"/>
  <c r="F58" i="2"/>
  <c r="D58" i="2"/>
  <c r="B48" i="2"/>
  <c r="B40" i="2"/>
  <c r="B46" i="2"/>
  <c r="N38" i="2"/>
  <c r="N50" i="2" s="1"/>
  <c r="N131" i="2" s="1"/>
  <c r="L38" i="2"/>
  <c r="L50" i="2" s="1"/>
  <c r="J38" i="2"/>
  <c r="J50" i="2" s="1"/>
  <c r="J131" i="2" s="1"/>
  <c r="H38" i="2"/>
  <c r="H50" i="2" s="1"/>
  <c r="F38" i="2"/>
  <c r="F50" i="2" s="1"/>
  <c r="D38" i="2"/>
  <c r="D50" i="2" s="1"/>
  <c r="D131" i="2" s="1"/>
  <c r="B102" i="2" l="1"/>
  <c r="H69" i="2"/>
  <c r="J69" i="2"/>
  <c r="D69" i="2"/>
  <c r="L69" i="2"/>
  <c r="L131" i="2" s="1"/>
  <c r="B131" i="2" s="1"/>
  <c r="B137" i="2" s="1"/>
  <c r="F69" i="2"/>
  <c r="N69" i="2"/>
  <c r="B50" i="2"/>
  <c r="B89" i="2"/>
  <c r="B118" i="2"/>
  <c r="B122" i="2"/>
  <c r="B108" i="2"/>
  <c r="B111" i="2"/>
  <c r="B104" i="2" l="1"/>
  <c r="N104" i="2"/>
  <c r="L104" i="2"/>
  <c r="H104" i="2"/>
  <c r="F104" i="2"/>
  <c r="D137" i="2" l="1"/>
  <c r="D139" i="2" s="1"/>
  <c r="H137" i="2"/>
  <c r="H139" i="2" s="1"/>
  <c r="J137" i="2"/>
  <c r="J139" i="2" s="1"/>
  <c r="F137" i="2"/>
  <c r="F139" i="2" s="1"/>
  <c r="N137" i="2"/>
  <c r="N139" i="2" s="1"/>
  <c r="B62" i="2"/>
  <c r="B63" i="2"/>
  <c r="B64" i="2"/>
  <c r="B61" i="2"/>
  <c r="B55" i="2"/>
  <c r="B56" i="2"/>
  <c r="B57" i="2"/>
  <c r="B37" i="2"/>
  <c r="B35" i="2"/>
  <c r="B33" i="2"/>
  <c r="B30" i="2"/>
  <c r="B23" i="2"/>
  <c r="B18" i="2"/>
  <c r="B22" i="2"/>
  <c r="L137" i="2" l="1"/>
  <c r="L139" i="2" s="1"/>
  <c r="B58" i="2"/>
  <c r="B21" i="2"/>
  <c r="B16" i="2"/>
  <c r="B24" i="2"/>
  <c r="B20" i="2"/>
  <c r="B19" i="2"/>
  <c r="B17" i="2"/>
  <c r="B119" i="2" l="1"/>
  <c r="B117" i="2"/>
  <c r="B121" i="2"/>
  <c r="B107" i="2"/>
  <c r="B110" i="2"/>
  <c r="B113" i="2" s="1"/>
  <c r="B109" i="2"/>
  <c r="B65" i="2"/>
  <c r="B69" i="2" s="1"/>
  <c r="B29" i="2"/>
  <c r="B34" i="2"/>
  <c r="B31" i="2"/>
  <c r="B36" i="2"/>
  <c r="B32" i="2"/>
  <c r="B123" i="2" l="1"/>
  <c r="B38" i="2"/>
  <c r="B139" i="2" l="1"/>
</calcChain>
</file>

<file path=xl/sharedStrings.xml><?xml version="1.0" encoding="utf-8"?>
<sst xmlns="http://schemas.openxmlformats.org/spreadsheetml/2006/main" count="114" uniqueCount="100">
  <si>
    <t>Total</t>
  </si>
  <si>
    <t>Recovered</t>
  </si>
  <si>
    <t>ANALYSIS C-2B</t>
  </si>
  <si>
    <t>Current Restricted Fund Expenditures</t>
  </si>
  <si>
    <t>Educational and general:</t>
  </si>
  <si>
    <t>Travel</t>
  </si>
  <si>
    <t>Equipment</t>
  </si>
  <si>
    <t>Indirect Cost</t>
  </si>
  <si>
    <t xml:space="preserve">Supplies &amp; </t>
  </si>
  <si>
    <t>Expenses</t>
  </si>
  <si>
    <t>Related</t>
  </si>
  <si>
    <t>Benefits</t>
  </si>
  <si>
    <t xml:space="preserve"> Wages</t>
  </si>
  <si>
    <t>Salaries &amp;</t>
  </si>
  <si>
    <t xml:space="preserve">   Economics and finance</t>
  </si>
  <si>
    <t xml:space="preserve">   Management and marketing</t>
  </si>
  <si>
    <t xml:space="preserve">   Consortium of insurance</t>
  </si>
  <si>
    <t xml:space="preserve">   Education</t>
  </si>
  <si>
    <t xml:space="preserve">   Psychology</t>
  </si>
  <si>
    <t xml:space="preserve">   Nursing Program</t>
  </si>
  <si>
    <t xml:space="preserve">   Biological science</t>
  </si>
  <si>
    <t xml:space="preserve">   Computer science</t>
  </si>
  <si>
    <t xml:space="preserve">   Mathematics</t>
  </si>
  <si>
    <t xml:space="preserve"> Research - -</t>
  </si>
  <si>
    <t xml:space="preserve">   Kinesiology and health science</t>
  </si>
  <si>
    <t xml:space="preserve"> Public service - -</t>
  </si>
  <si>
    <t xml:space="preserve">   Public radio station</t>
  </si>
  <si>
    <t xml:space="preserve">      Total public service</t>
  </si>
  <si>
    <t xml:space="preserve"> Academic support - -</t>
  </si>
  <si>
    <t xml:space="preserve"> Library -</t>
  </si>
  <si>
    <t xml:space="preserve">   Administration</t>
  </si>
  <si>
    <t xml:space="preserve">      Total library</t>
  </si>
  <si>
    <t xml:space="preserve"> Academic services -</t>
  </si>
  <si>
    <t xml:space="preserve">   Teaching, learning, &amp; technology center</t>
  </si>
  <si>
    <t xml:space="preserve">   Pioneer heritage center</t>
  </si>
  <si>
    <t xml:space="preserve">      Total academic services</t>
  </si>
  <si>
    <t xml:space="preserve"> Student services - -</t>
  </si>
  <si>
    <t xml:space="preserve">   Student activities</t>
  </si>
  <si>
    <t xml:space="preserve">   Career center</t>
  </si>
  <si>
    <t xml:space="preserve">      Total student service</t>
  </si>
  <si>
    <t xml:space="preserve"> Institutional support - -</t>
  </si>
  <si>
    <t xml:space="preserve">   General administration -</t>
  </si>
  <si>
    <t xml:space="preserve">   Academic affairs</t>
  </si>
  <si>
    <t xml:space="preserve">   Campus police</t>
  </si>
  <si>
    <t xml:space="preserve">   Development</t>
  </si>
  <si>
    <t xml:space="preserve"> Auxiliary Enterprises:</t>
  </si>
  <si>
    <t xml:space="preserve">   Expenditures</t>
  </si>
  <si>
    <t xml:space="preserve">     Total auxiliary enterprises</t>
  </si>
  <si>
    <t xml:space="preserve">          Total expenditures and transfers</t>
  </si>
  <si>
    <t xml:space="preserve">          Total educational and general expenditures</t>
  </si>
  <si>
    <t xml:space="preserve">        Total instruction</t>
  </si>
  <si>
    <t xml:space="preserve">        Total research</t>
  </si>
  <si>
    <t xml:space="preserve">        Total academic support </t>
  </si>
  <si>
    <t xml:space="preserve">        Total institutional support</t>
  </si>
  <si>
    <t xml:space="preserve">   Arts and sciences -</t>
  </si>
  <si>
    <t xml:space="preserve">   American studies</t>
  </si>
  <si>
    <t xml:space="preserve">   Arts and media</t>
  </si>
  <si>
    <t xml:space="preserve">   Computer sciences</t>
  </si>
  <si>
    <t xml:space="preserve">   History and social sciences</t>
  </si>
  <si>
    <t xml:space="preserve">   Liberal arts</t>
  </si>
  <si>
    <t xml:space="preserve">   Non-profit administration</t>
  </si>
  <si>
    <t xml:space="preserve">      Total arts and sciences</t>
  </si>
  <si>
    <t xml:space="preserve"> Instruction - -</t>
  </si>
  <si>
    <t xml:space="preserve">   Business, education, and human development -</t>
  </si>
  <si>
    <t xml:space="preserve">   Accounting and business law</t>
  </si>
  <si>
    <t xml:space="preserve">   Dean</t>
  </si>
  <si>
    <t xml:space="preserve">   Health administration</t>
  </si>
  <si>
    <t xml:space="preserve">      Total business, education and human development</t>
  </si>
  <si>
    <t xml:space="preserve">   Continuing education</t>
  </si>
  <si>
    <t xml:space="preserve">  Continuing education</t>
  </si>
  <si>
    <t xml:space="preserve">  Debate</t>
  </si>
  <si>
    <t xml:space="preserve"> Arts and sciences -</t>
  </si>
  <si>
    <t xml:space="preserve">   Chemistry and physics</t>
  </si>
  <si>
    <t xml:space="preserve">   Red river watershed</t>
  </si>
  <si>
    <t xml:space="preserve"> Business, education and human development-</t>
  </si>
  <si>
    <t xml:space="preserve">   Manangement and marketing</t>
  </si>
  <si>
    <t xml:space="preserve">      Total business,education, and human development</t>
  </si>
  <si>
    <t xml:space="preserve">   Multicultural affairs</t>
  </si>
  <si>
    <t xml:space="preserve">    Biological science museum</t>
  </si>
  <si>
    <t xml:space="preserve"> Business, education and human development -</t>
  </si>
  <si>
    <t xml:space="preserve">   Business</t>
  </si>
  <si>
    <t xml:space="preserve">   Information technology</t>
  </si>
  <si>
    <t xml:space="preserve">   Student affairs</t>
  </si>
  <si>
    <t xml:space="preserve">   Student development</t>
  </si>
  <si>
    <t xml:space="preserve">   Rec sports</t>
  </si>
  <si>
    <t xml:space="preserve">   Debate</t>
  </si>
  <si>
    <t xml:space="preserve">   Financial aid</t>
  </si>
  <si>
    <t xml:space="preserve"> Scholarship and fellowship</t>
  </si>
  <si>
    <t xml:space="preserve">   Chancellor</t>
  </si>
  <si>
    <t xml:space="preserve">   Accounting services</t>
  </si>
  <si>
    <t>For the year ended June 30, 2019</t>
  </si>
  <si>
    <t xml:space="preserve">   Leadership Studies</t>
  </si>
  <si>
    <t xml:space="preserve">   Sponsored Research</t>
  </si>
  <si>
    <t xml:space="preserve">   Arts and Media</t>
  </si>
  <si>
    <t xml:space="preserve">   Computer Sciences</t>
  </si>
  <si>
    <t xml:space="preserve">    Science</t>
  </si>
  <si>
    <t xml:space="preserve">    Liberal arts</t>
  </si>
  <si>
    <t xml:space="preserve">   Noel Collection</t>
  </si>
  <si>
    <t>Operations and maintenance - -</t>
  </si>
  <si>
    <t xml:space="preserve">        Total operations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</si>
</sst>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</numFmts>
  <fonts count="7" x14ac:knownFonts="1"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10"/>
      <name val="Goudy Old Styl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37" fontId="0" fillId="0" borderId="0" xfId="0"/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</xf>
    <xf numFmtId="37" fontId="1" fillId="0" borderId="0" xfId="0" applyFont="1" applyAlignment="1">
      <alignment vertical="center"/>
    </xf>
    <xf numFmtId="37" fontId="6" fillId="0" borderId="0" xfId="0" applyFont="1" applyFill="1" applyAlignment="1">
      <alignment horizontal="left" vertical="center"/>
    </xf>
    <xf numFmtId="37" fontId="6" fillId="0" borderId="1" xfId="0" applyFont="1" applyFill="1" applyBorder="1" applyAlignment="1" applyProtection="1">
      <alignment horizontal="center" vertical="center"/>
    </xf>
    <xf numFmtId="37" fontId="6" fillId="0" borderId="0" xfId="0" applyFont="1" applyFill="1" applyAlignment="1" applyProtection="1">
      <alignment horizontal="fill" vertical="center"/>
    </xf>
    <xf numFmtId="165" fontId="6" fillId="0" borderId="0" xfId="1" applyNumberFormat="1" applyFont="1" applyFill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3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4" xfId="1" applyNumberFormat="1" applyFont="1" applyFill="1" applyBorder="1" applyAlignment="1" applyProtection="1">
      <alignment vertical="center"/>
    </xf>
    <xf numFmtId="165" fontId="1" fillId="0" borderId="0" xfId="1" applyNumberFormat="1" applyFont="1" applyAlignment="1">
      <alignment vertical="center"/>
    </xf>
    <xf numFmtId="165" fontId="1" fillId="0" borderId="0" xfId="1" applyNumberFormat="1" applyFont="1" applyBorder="1" applyAlignment="1">
      <alignment vertical="center"/>
    </xf>
    <xf numFmtId="37" fontId="1" fillId="0" borderId="0" xfId="0" applyFont="1" applyBorder="1" applyAlignment="1">
      <alignment vertical="center"/>
    </xf>
    <xf numFmtId="37" fontId="6" fillId="0" borderId="0" xfId="0" applyFont="1" applyAlignment="1">
      <alignment horizontal="center" vertical="center"/>
    </xf>
    <xf numFmtId="37" fontId="6" fillId="0" borderId="1" xfId="0" applyFont="1" applyBorder="1" applyAlignment="1">
      <alignment horizontal="center" vertical="center"/>
    </xf>
    <xf numFmtId="37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vertical="center"/>
    </xf>
    <xf numFmtId="37" fontId="6" fillId="0" borderId="0" xfId="0" applyFont="1" applyFill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  <protection locked="0"/>
    </xf>
    <xf numFmtId="165" fontId="6" fillId="0" borderId="1" xfId="1" applyNumberFormat="1" applyFont="1" applyFill="1" applyBorder="1" applyAlignment="1">
      <alignment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Border="1" applyAlignment="1">
      <alignment vertical="center"/>
    </xf>
    <xf numFmtId="165" fontId="6" fillId="0" borderId="6" xfId="1" applyNumberFormat="1" applyFont="1" applyFill="1" applyBorder="1" applyAlignment="1" applyProtection="1">
      <alignment horizontal="right" vertical="center"/>
      <protection locked="0"/>
    </xf>
    <xf numFmtId="37" fontId="4" fillId="0" borderId="0" xfId="0" applyFont="1" applyFill="1" applyBorder="1" applyAlignment="1" applyProtection="1">
      <alignment horizontal="center" vertical="center"/>
    </xf>
    <xf numFmtId="37" fontId="1" fillId="0" borderId="0" xfId="0" applyFont="1" applyFill="1" applyBorder="1" applyAlignment="1">
      <alignment vertical="center"/>
    </xf>
    <xf numFmtId="37" fontId="4" fillId="0" borderId="0" xfId="0" applyFont="1" applyFill="1" applyBorder="1" applyAlignment="1" applyProtection="1">
      <alignment vertical="center"/>
    </xf>
    <xf numFmtId="37" fontId="5" fillId="0" borderId="0" xfId="0" applyFont="1" applyFill="1" applyBorder="1" applyAlignment="1" applyProtection="1">
      <alignment vertical="center"/>
    </xf>
  </cellXfs>
  <cellStyles count="4">
    <cellStyle name="Comma" xfId="1" builtinId="3"/>
    <cellStyle name="Comma 10" xfId="2"/>
    <cellStyle name="Currency 10" xfId="3"/>
    <cellStyle name="Normal" xfId="0" builtinId="0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0</xdr:col>
      <xdr:colOff>2503279</xdr:colOff>
      <xdr:row>5</xdr:row>
      <xdr:rowOff>193602</xdr:rowOff>
    </xdr:to>
    <xdr:pic>
      <xdr:nvPicPr>
        <xdr:cNvPr id="3" name="Picture 2" descr="lsu s logo&#10;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T494"/>
  <sheetViews>
    <sheetView showGridLines="0" tabSelected="1" zoomScale="110" zoomScaleNormal="110" zoomScaleSheetLayoutView="115" workbookViewId="0">
      <selection activeCell="G3" sqref="G3:G6"/>
    </sheetView>
  </sheetViews>
  <sheetFormatPr defaultColWidth="8.88671875" defaultRowHeight="12.75" x14ac:dyDescent="0.25"/>
  <cols>
    <col min="1" max="1" width="39.109375" style="14" customWidth="1"/>
    <col min="2" max="2" width="11.77734375" style="1" customWidth="1"/>
    <col min="3" max="3" width="1.77734375" style="1" customWidth="1"/>
    <col min="4" max="4" width="11.77734375" style="1" customWidth="1"/>
    <col min="5" max="5" width="1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" style="1" customWidth="1"/>
    <col min="12" max="12" width="11.77734375" style="1" customWidth="1"/>
    <col min="13" max="13" width="1" style="2" customWidth="1"/>
    <col min="14" max="176" width="12.6640625" style="2" customWidth="1"/>
    <col min="177" max="16384" width="8.88671875" style="1"/>
  </cols>
  <sheetData>
    <row r="1" spans="1:176" s="4" customFormat="1" ht="12" customHeight="1" x14ac:dyDescent="0.25">
      <c r="A1" s="43"/>
    </row>
    <row r="2" spans="1:176" s="4" customFormat="1" ht="10.5" customHeight="1" x14ac:dyDescent="0.25">
      <c r="A2" s="4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6" s="4" customFormat="1" ht="16.5" x14ac:dyDescent="0.25">
      <c r="A3" s="43"/>
      <c r="C3" s="44"/>
      <c r="D3" s="44"/>
      <c r="E3" s="44"/>
      <c r="F3" s="44"/>
      <c r="G3" s="42" t="s">
        <v>2</v>
      </c>
      <c r="H3" s="44"/>
      <c r="I3" s="44"/>
      <c r="J3" s="44"/>
      <c r="K3" s="44"/>
      <c r="L3" s="44"/>
      <c r="M3" s="44"/>
    </row>
    <row r="4" spans="1:176" s="4" customFormat="1" ht="8.25" customHeight="1" x14ac:dyDescent="0.25">
      <c r="A4" s="43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6" s="4" customFormat="1" ht="16.5" x14ac:dyDescent="0.25">
      <c r="A5" s="43"/>
      <c r="C5" s="45"/>
      <c r="D5" s="45"/>
      <c r="E5" s="45"/>
      <c r="F5" s="45"/>
      <c r="G5" s="42" t="s">
        <v>3</v>
      </c>
      <c r="H5" s="45"/>
      <c r="I5" s="45"/>
      <c r="J5" s="45"/>
      <c r="K5" s="45"/>
      <c r="L5" s="45"/>
      <c r="M5" s="45"/>
    </row>
    <row r="6" spans="1:176" s="4" customFormat="1" ht="16.5" x14ac:dyDescent="0.25">
      <c r="A6" s="43"/>
      <c r="C6" s="44"/>
      <c r="D6" s="44"/>
      <c r="E6" s="44"/>
      <c r="F6" s="44"/>
      <c r="G6" s="42" t="s">
        <v>90</v>
      </c>
      <c r="H6" s="44"/>
      <c r="I6" s="44"/>
      <c r="J6" s="44"/>
      <c r="K6" s="44"/>
      <c r="L6" s="44"/>
      <c r="M6" s="44"/>
    </row>
    <row r="7" spans="1:176" s="4" customFormat="1" ht="10.5" customHeight="1" x14ac:dyDescent="0.25">
      <c r="A7" s="4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76" s="4" customFormat="1" ht="12" customHeight="1" x14ac:dyDescent="0.25">
      <c r="A8" s="43"/>
      <c r="F8" s="7"/>
      <c r="G8" s="7"/>
    </row>
    <row r="9" spans="1:176" s="9" customFormat="1" ht="13.5" x14ac:dyDescent="0.25">
      <c r="A9" s="31"/>
      <c r="D9" s="31" t="s">
        <v>13</v>
      </c>
      <c r="F9" s="32" t="s">
        <v>10</v>
      </c>
      <c r="G9" s="33"/>
      <c r="J9" s="31" t="s">
        <v>8</v>
      </c>
      <c r="N9" s="29" t="s">
        <v>7</v>
      </c>
    </row>
    <row r="10" spans="1:176" s="8" customFormat="1" ht="13.5" x14ac:dyDescent="0.25">
      <c r="B10" s="16" t="s">
        <v>0</v>
      </c>
      <c r="D10" s="16" t="s">
        <v>12</v>
      </c>
      <c r="F10" s="16" t="s">
        <v>11</v>
      </c>
      <c r="H10" s="16" t="s">
        <v>5</v>
      </c>
      <c r="J10" s="16" t="s">
        <v>9</v>
      </c>
      <c r="L10" s="16" t="s">
        <v>6</v>
      </c>
      <c r="M10" s="9"/>
      <c r="N10" s="30" t="s">
        <v>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</row>
    <row r="11" spans="1:176" s="8" customFormat="1" ht="13.5" x14ac:dyDescent="0.25">
      <c r="B11" s="34"/>
      <c r="D11" s="34"/>
      <c r="F11" s="34"/>
      <c r="H11" s="34"/>
      <c r="J11" s="34"/>
      <c r="L11" s="34"/>
      <c r="M11" s="9"/>
      <c r="N11" s="3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</row>
    <row r="12" spans="1:176" s="8" customFormat="1" ht="13.5" x14ac:dyDescent="0.25">
      <c r="A12" s="15" t="s">
        <v>4</v>
      </c>
      <c r="B12" s="17"/>
      <c r="D12" s="17"/>
      <c r="F12" s="17"/>
      <c r="H12" s="17"/>
      <c r="J12" s="17"/>
      <c r="L12" s="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</row>
    <row r="13" spans="1:176" s="8" customFormat="1" ht="13.5" x14ac:dyDescent="0.25">
      <c r="A13" s="15"/>
      <c r="B13" s="17"/>
      <c r="D13" s="17"/>
      <c r="F13" s="17"/>
      <c r="H13" s="17"/>
      <c r="J13" s="17"/>
      <c r="L13" s="17"/>
      <c r="M13" s="9"/>
      <c r="N13" s="1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</row>
    <row r="14" spans="1:176" s="8" customFormat="1" ht="15.75" customHeight="1" x14ac:dyDescent="0.25">
      <c r="A14" s="8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</row>
    <row r="15" spans="1:176" s="8" customFormat="1" ht="13.5" x14ac:dyDescent="0.25">
      <c r="A15" s="8" t="s">
        <v>54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</row>
    <row r="16" spans="1:176" s="8" customFormat="1" ht="13.5" x14ac:dyDescent="0.25">
      <c r="A16" s="8" t="s">
        <v>55</v>
      </c>
      <c r="B16" s="18">
        <f t="shared" ref="B16:B24" si="0">SUM(D16:N16)</f>
        <v>57138</v>
      </c>
      <c r="C16" s="18"/>
      <c r="D16" s="18">
        <v>11707</v>
      </c>
      <c r="E16" s="18"/>
      <c r="F16" s="18">
        <v>0</v>
      </c>
      <c r="G16" s="18"/>
      <c r="H16" s="18">
        <v>28872</v>
      </c>
      <c r="I16" s="18"/>
      <c r="J16" s="10">
        <v>16559</v>
      </c>
      <c r="K16" s="18"/>
      <c r="L16" s="18">
        <v>0</v>
      </c>
      <c r="M16" s="19"/>
      <c r="N16" s="18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</row>
    <row r="17" spans="1:176" s="8" customFormat="1" ht="13.5" x14ac:dyDescent="0.25">
      <c r="A17" s="13" t="s">
        <v>56</v>
      </c>
      <c r="B17" s="36">
        <f t="shared" si="0"/>
        <v>28668</v>
      </c>
      <c r="C17" s="18"/>
      <c r="D17" s="18">
        <v>15664</v>
      </c>
      <c r="E17" s="18"/>
      <c r="F17" s="18">
        <v>0</v>
      </c>
      <c r="G17" s="18"/>
      <c r="H17" s="18">
        <v>0</v>
      </c>
      <c r="I17" s="18"/>
      <c r="J17" s="10">
        <v>9740</v>
      </c>
      <c r="K17" s="18"/>
      <c r="L17" s="18">
        <v>2439</v>
      </c>
      <c r="M17" s="19"/>
      <c r="N17" s="18">
        <v>825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</row>
    <row r="18" spans="1:176" s="8" customFormat="1" ht="13.5" x14ac:dyDescent="0.25">
      <c r="A18" s="13" t="s">
        <v>20</v>
      </c>
      <c r="B18" s="36">
        <f t="shared" si="0"/>
        <v>6474</v>
      </c>
      <c r="C18" s="18"/>
      <c r="D18" s="18">
        <v>640</v>
      </c>
      <c r="E18" s="18"/>
      <c r="F18" s="18">
        <v>0</v>
      </c>
      <c r="G18" s="18"/>
      <c r="H18" s="18">
        <v>0</v>
      </c>
      <c r="I18" s="18"/>
      <c r="J18" s="10">
        <v>5398</v>
      </c>
      <c r="K18" s="18"/>
      <c r="L18" s="18">
        <v>404</v>
      </c>
      <c r="M18" s="19"/>
      <c r="N18" s="18">
        <v>32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8" customFormat="1" ht="13.5" x14ac:dyDescent="0.25">
      <c r="A19" s="8" t="s">
        <v>72</v>
      </c>
      <c r="B19" s="36">
        <f t="shared" si="0"/>
        <v>3894</v>
      </c>
      <c r="C19" s="10"/>
      <c r="D19" s="10">
        <v>2901</v>
      </c>
      <c r="E19" s="10"/>
      <c r="F19" s="10">
        <v>13</v>
      </c>
      <c r="G19" s="10"/>
      <c r="H19" s="10">
        <v>811</v>
      </c>
      <c r="I19" s="10"/>
      <c r="J19" s="10">
        <v>169</v>
      </c>
      <c r="K19" s="10"/>
      <c r="L19" s="10">
        <v>0</v>
      </c>
      <c r="M19" s="11"/>
      <c r="N19" s="10">
        <v>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8" customFormat="1" ht="13.5" x14ac:dyDescent="0.25">
      <c r="A20" s="13" t="s">
        <v>57</v>
      </c>
      <c r="B20" s="36">
        <f t="shared" si="0"/>
        <v>86789</v>
      </c>
      <c r="C20" s="18"/>
      <c r="D20" s="18">
        <v>70172</v>
      </c>
      <c r="E20" s="18"/>
      <c r="F20" s="18">
        <v>0</v>
      </c>
      <c r="G20" s="18"/>
      <c r="H20" s="18">
        <v>2914</v>
      </c>
      <c r="I20" s="18"/>
      <c r="J20" s="10">
        <v>12544</v>
      </c>
      <c r="K20" s="18"/>
      <c r="L20" s="18">
        <v>0</v>
      </c>
      <c r="M20" s="19"/>
      <c r="N20" s="18">
        <v>1159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</row>
    <row r="21" spans="1:176" s="8" customFormat="1" ht="13.5" x14ac:dyDescent="0.25">
      <c r="A21" s="8" t="s">
        <v>58</v>
      </c>
      <c r="B21" s="36">
        <f t="shared" si="0"/>
        <v>11027</v>
      </c>
      <c r="C21" s="10"/>
      <c r="D21" s="10">
        <v>9583</v>
      </c>
      <c r="E21" s="10"/>
      <c r="F21" s="10">
        <v>0</v>
      </c>
      <c r="G21" s="10"/>
      <c r="H21" s="10">
        <v>0</v>
      </c>
      <c r="I21" s="10"/>
      <c r="J21" s="10">
        <v>1341</v>
      </c>
      <c r="K21" s="10"/>
      <c r="L21" s="10">
        <v>0</v>
      </c>
      <c r="M21" s="11"/>
      <c r="N21" s="10">
        <v>103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</row>
    <row r="22" spans="1:176" s="8" customFormat="1" ht="13.5" x14ac:dyDescent="0.25">
      <c r="A22" s="8" t="s">
        <v>59</v>
      </c>
      <c r="B22" s="36">
        <f t="shared" si="0"/>
        <v>9578</v>
      </c>
      <c r="C22" s="10"/>
      <c r="D22" s="10">
        <v>7725</v>
      </c>
      <c r="E22" s="10"/>
      <c r="F22" s="10">
        <v>0</v>
      </c>
      <c r="G22" s="10"/>
      <c r="H22" s="10">
        <v>0</v>
      </c>
      <c r="I22" s="10"/>
      <c r="J22" s="10">
        <v>1690</v>
      </c>
      <c r="K22" s="10"/>
      <c r="L22" s="10">
        <v>163</v>
      </c>
      <c r="M22" s="11"/>
      <c r="N22" s="10"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</row>
    <row r="23" spans="1:176" s="8" customFormat="1" ht="13.5" x14ac:dyDescent="0.25">
      <c r="A23" s="8" t="s">
        <v>22</v>
      </c>
      <c r="B23" s="36">
        <f t="shared" si="0"/>
        <v>179777</v>
      </c>
      <c r="C23" s="10"/>
      <c r="D23" s="10">
        <v>148690</v>
      </c>
      <c r="E23" s="10"/>
      <c r="F23" s="10">
        <v>-13</v>
      </c>
      <c r="G23" s="10"/>
      <c r="H23" s="10">
        <v>2663</v>
      </c>
      <c r="I23" s="10"/>
      <c r="J23" s="10">
        <v>23642</v>
      </c>
      <c r="K23" s="10"/>
      <c r="L23" s="10">
        <v>4795</v>
      </c>
      <c r="M23" s="11"/>
      <c r="N23" s="10">
        <v>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</row>
    <row r="24" spans="1:176" s="8" customFormat="1" ht="13.5" x14ac:dyDescent="0.25">
      <c r="A24" s="8" t="s">
        <v>60</v>
      </c>
      <c r="B24" s="36">
        <f t="shared" si="0"/>
        <v>218380</v>
      </c>
      <c r="C24" s="10"/>
      <c r="D24" s="10">
        <v>149949</v>
      </c>
      <c r="E24" s="10"/>
      <c r="F24" s="10">
        <v>0</v>
      </c>
      <c r="G24" s="10"/>
      <c r="H24" s="10">
        <v>18117</v>
      </c>
      <c r="I24" s="10"/>
      <c r="J24" s="10">
        <v>39643</v>
      </c>
      <c r="K24" s="10"/>
      <c r="L24" s="10">
        <v>10671</v>
      </c>
      <c r="M24" s="11"/>
      <c r="N24" s="10">
        <v>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</row>
    <row r="25" spans="1:176" s="8" customFormat="1" ht="13.5" x14ac:dyDescent="0.25">
      <c r="A25" s="8" t="s">
        <v>73</v>
      </c>
      <c r="B25" s="36">
        <f t="shared" ref="B25" si="1">SUM(D25:N25)</f>
        <v>644</v>
      </c>
      <c r="C25" s="10"/>
      <c r="D25" s="10">
        <v>0</v>
      </c>
      <c r="E25" s="10"/>
      <c r="F25" s="10">
        <v>0</v>
      </c>
      <c r="G25" s="10"/>
      <c r="H25" s="10">
        <v>443</v>
      </c>
      <c r="I25" s="10"/>
      <c r="J25" s="10">
        <v>201</v>
      </c>
      <c r="K25" s="10"/>
      <c r="L25" s="10">
        <v>0</v>
      </c>
      <c r="M25" s="11"/>
      <c r="N25" s="10">
        <v>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</row>
    <row r="26" spans="1:176" s="8" customFormat="1" ht="13.5" x14ac:dyDescent="0.25">
      <c r="A26" s="13" t="s">
        <v>61</v>
      </c>
      <c r="B26" s="20">
        <f>D26+F26+H26+J26+L26+N26</f>
        <v>602369</v>
      </c>
      <c r="C26" s="21"/>
      <c r="D26" s="20">
        <f>SUM(D16:D25)</f>
        <v>417031</v>
      </c>
      <c r="E26" s="10"/>
      <c r="F26" s="20">
        <f>SUM(F16:F25)</f>
        <v>0</v>
      </c>
      <c r="G26" s="10"/>
      <c r="H26" s="20">
        <f>SUM(H16:H25)</f>
        <v>53820</v>
      </c>
      <c r="I26" s="10"/>
      <c r="J26" s="20">
        <f>SUM(J16:J25)</f>
        <v>110927</v>
      </c>
      <c r="K26" s="10"/>
      <c r="L26" s="20">
        <f>SUM(L16:L25)</f>
        <v>18472</v>
      </c>
      <c r="M26" s="11"/>
      <c r="N26" s="20">
        <f>SUM(N16:N25)</f>
        <v>2119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</row>
    <row r="27" spans="1:176" s="8" customFormat="1" ht="13.5" x14ac:dyDescent="0.25">
      <c r="A27" s="13"/>
      <c r="B27" s="22"/>
      <c r="C27" s="21"/>
      <c r="D27" s="22"/>
      <c r="E27" s="10"/>
      <c r="F27" s="22"/>
      <c r="G27" s="10"/>
      <c r="H27" s="22"/>
      <c r="I27" s="10"/>
      <c r="J27" s="22"/>
      <c r="K27" s="10"/>
      <c r="L27" s="22"/>
      <c r="M27" s="11"/>
      <c r="N27" s="2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</row>
    <row r="28" spans="1:176" s="8" customFormat="1" ht="13.5" x14ac:dyDescent="0.25">
      <c r="A28" s="8" t="s">
        <v>63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</row>
    <row r="29" spans="1:176" s="8" customFormat="1" ht="13.5" x14ac:dyDescent="0.25">
      <c r="A29" s="8" t="s">
        <v>64</v>
      </c>
      <c r="B29" s="10">
        <f t="shared" ref="B29:B37" si="2">SUM(D29:N29)</f>
        <v>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</row>
    <row r="30" spans="1:176" s="8" customFormat="1" ht="13.5" x14ac:dyDescent="0.25">
      <c r="A30" s="8" t="s">
        <v>16</v>
      </c>
      <c r="B30" s="10">
        <f t="shared" si="2"/>
        <v>46070</v>
      </c>
      <c r="C30" s="10"/>
      <c r="D30" s="10">
        <v>46070</v>
      </c>
      <c r="E30" s="10"/>
      <c r="F30" s="10">
        <v>0</v>
      </c>
      <c r="G30" s="10"/>
      <c r="H30" s="10">
        <v>0</v>
      </c>
      <c r="I30" s="10"/>
      <c r="J30" s="10">
        <v>0</v>
      </c>
      <c r="K30" s="10"/>
      <c r="L30" s="10">
        <v>0</v>
      </c>
      <c r="M30" s="11"/>
      <c r="N30" s="10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</row>
    <row r="31" spans="1:176" s="8" customFormat="1" ht="13.5" x14ac:dyDescent="0.25">
      <c r="A31" s="8" t="s">
        <v>65</v>
      </c>
      <c r="B31" s="10">
        <f t="shared" si="2"/>
        <v>18195</v>
      </c>
      <c r="C31" s="18"/>
      <c r="D31" s="18">
        <v>17525</v>
      </c>
      <c r="E31" s="18"/>
      <c r="F31" s="18">
        <v>0</v>
      </c>
      <c r="G31" s="18"/>
      <c r="H31" s="18">
        <v>0</v>
      </c>
      <c r="I31" s="18"/>
      <c r="J31" s="10">
        <v>0</v>
      </c>
      <c r="K31" s="18"/>
      <c r="L31" s="18">
        <v>670</v>
      </c>
      <c r="M31" s="19"/>
      <c r="N31" s="18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</row>
    <row r="32" spans="1:176" s="8" customFormat="1" ht="13.5" x14ac:dyDescent="0.25">
      <c r="A32" s="13" t="s">
        <v>14</v>
      </c>
      <c r="B32" s="10">
        <f t="shared" si="2"/>
        <v>25581</v>
      </c>
      <c r="C32" s="18"/>
      <c r="D32" s="18">
        <v>25581</v>
      </c>
      <c r="E32" s="18"/>
      <c r="F32" s="18">
        <v>0</v>
      </c>
      <c r="G32" s="18"/>
      <c r="H32" s="18">
        <v>0</v>
      </c>
      <c r="I32" s="18"/>
      <c r="J32" s="10">
        <v>0</v>
      </c>
      <c r="K32" s="18"/>
      <c r="L32" s="18">
        <v>0</v>
      </c>
      <c r="M32" s="19"/>
      <c r="N32" s="18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</row>
    <row r="33" spans="1:176" s="8" customFormat="1" ht="13.5" x14ac:dyDescent="0.25">
      <c r="A33" s="13" t="s">
        <v>17</v>
      </c>
      <c r="B33" s="10">
        <f t="shared" si="2"/>
        <v>113242</v>
      </c>
      <c r="C33" s="18"/>
      <c r="D33" s="18">
        <v>85775</v>
      </c>
      <c r="E33" s="18"/>
      <c r="F33" s="18">
        <v>6092</v>
      </c>
      <c r="G33" s="18"/>
      <c r="H33" s="18">
        <v>7588</v>
      </c>
      <c r="I33" s="18"/>
      <c r="J33" s="10">
        <v>12587</v>
      </c>
      <c r="K33" s="18"/>
      <c r="L33" s="18">
        <v>808</v>
      </c>
      <c r="M33" s="19"/>
      <c r="N33" s="18">
        <v>392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</row>
    <row r="34" spans="1:176" s="8" customFormat="1" ht="13.5" x14ac:dyDescent="0.25">
      <c r="A34" s="8" t="s">
        <v>66</v>
      </c>
      <c r="B34" s="10">
        <f t="shared" si="2"/>
        <v>42353</v>
      </c>
      <c r="C34" s="10"/>
      <c r="D34" s="10">
        <v>42353</v>
      </c>
      <c r="E34" s="10"/>
      <c r="F34" s="10">
        <v>0</v>
      </c>
      <c r="G34" s="10"/>
      <c r="H34" s="10">
        <v>0</v>
      </c>
      <c r="I34" s="10"/>
      <c r="J34" s="10">
        <v>0</v>
      </c>
      <c r="K34" s="10"/>
      <c r="L34" s="10">
        <v>0</v>
      </c>
      <c r="M34" s="11"/>
      <c r="N34" s="10">
        <v>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76" s="8" customFormat="1" ht="13.5" x14ac:dyDescent="0.25">
      <c r="A35" s="8" t="s">
        <v>24</v>
      </c>
      <c r="B35" s="10">
        <f t="shared" si="2"/>
        <v>1996</v>
      </c>
      <c r="C35" s="10"/>
      <c r="D35" s="10">
        <v>1790</v>
      </c>
      <c r="E35" s="10"/>
      <c r="F35" s="10">
        <v>0</v>
      </c>
      <c r="G35" s="10"/>
      <c r="H35" s="10">
        <v>0</v>
      </c>
      <c r="I35" s="10"/>
      <c r="J35" s="10">
        <v>0</v>
      </c>
      <c r="K35" s="10"/>
      <c r="L35" s="10">
        <v>0</v>
      </c>
      <c r="M35" s="11"/>
      <c r="N35" s="10">
        <v>206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76" s="8" customFormat="1" ht="13.5" x14ac:dyDescent="0.25">
      <c r="A36" s="8" t="s">
        <v>15</v>
      </c>
      <c r="B36" s="10">
        <f t="shared" si="2"/>
        <v>10189</v>
      </c>
      <c r="C36" s="10"/>
      <c r="D36" s="10">
        <v>5496</v>
      </c>
      <c r="E36" s="10"/>
      <c r="F36" s="10">
        <v>0</v>
      </c>
      <c r="G36" s="10"/>
      <c r="H36" s="10">
        <v>4599</v>
      </c>
      <c r="I36" s="10"/>
      <c r="J36" s="10">
        <v>0</v>
      </c>
      <c r="K36" s="10"/>
      <c r="L36" s="10">
        <v>0</v>
      </c>
      <c r="M36" s="11"/>
      <c r="N36" s="10">
        <v>94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76" s="8" customFormat="1" ht="13.5" x14ac:dyDescent="0.25">
      <c r="A37" s="8" t="s">
        <v>18</v>
      </c>
      <c r="B37" s="10">
        <f t="shared" si="2"/>
        <v>2245</v>
      </c>
      <c r="C37" s="10"/>
      <c r="D37" s="10">
        <v>2224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v>0</v>
      </c>
      <c r="M37" s="11"/>
      <c r="N37" s="10">
        <v>21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</row>
    <row r="38" spans="1:176" s="8" customFormat="1" ht="13.5" x14ac:dyDescent="0.25">
      <c r="A38" s="13" t="s">
        <v>67</v>
      </c>
      <c r="B38" s="20">
        <f>SUM(B29:B37)</f>
        <v>259871</v>
      </c>
      <c r="C38" s="21"/>
      <c r="D38" s="20">
        <f>SUM(D29:D37)</f>
        <v>226814</v>
      </c>
      <c r="E38" s="10"/>
      <c r="F38" s="20">
        <f>SUM(F29:F37)</f>
        <v>6092</v>
      </c>
      <c r="G38" s="10"/>
      <c r="H38" s="20">
        <f>SUM(H29:H37)</f>
        <v>12187</v>
      </c>
      <c r="I38" s="10"/>
      <c r="J38" s="20">
        <f>SUM(J29:J37)</f>
        <v>12587</v>
      </c>
      <c r="K38" s="10"/>
      <c r="L38" s="20">
        <f>SUM(L29:L37)</f>
        <v>1478</v>
      </c>
      <c r="M38" s="11"/>
      <c r="N38" s="20">
        <f>SUM(N29:N37)</f>
        <v>713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</row>
    <row r="39" spans="1:176" s="8" customFormat="1" ht="13.5" x14ac:dyDescent="0.25">
      <c r="A39" s="13"/>
      <c r="B39" s="22"/>
      <c r="C39" s="21"/>
      <c r="D39" s="22"/>
      <c r="E39" s="10"/>
      <c r="F39" s="22"/>
      <c r="G39" s="10"/>
      <c r="H39" s="22"/>
      <c r="I39" s="10"/>
      <c r="J39" s="22"/>
      <c r="K39" s="10"/>
      <c r="L39" s="22"/>
      <c r="M39" s="11"/>
      <c r="N39" s="2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</row>
    <row r="40" spans="1:176" s="8" customFormat="1" ht="13.5" x14ac:dyDescent="0.25">
      <c r="A40" s="13" t="s">
        <v>69</v>
      </c>
      <c r="B40" s="37">
        <f>SUM(D40:N40)</f>
        <v>37023</v>
      </c>
      <c r="C40" s="18"/>
      <c r="D40" s="37">
        <v>15576</v>
      </c>
      <c r="E40" s="18"/>
      <c r="F40" s="37">
        <v>0</v>
      </c>
      <c r="G40" s="18"/>
      <c r="H40" s="37">
        <v>3707</v>
      </c>
      <c r="I40" s="19"/>
      <c r="J40" s="38">
        <v>16388</v>
      </c>
      <c r="K40" s="18"/>
      <c r="L40" s="37">
        <v>1352</v>
      </c>
      <c r="M40" s="19"/>
      <c r="N40" s="37">
        <v>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</row>
    <row r="41" spans="1:176" s="8" customFormat="1" ht="13.5" x14ac:dyDescent="0.25">
      <c r="A41" s="13"/>
      <c r="B41" s="19"/>
      <c r="C41" s="18"/>
      <c r="D41" s="19"/>
      <c r="E41" s="18"/>
      <c r="F41" s="19"/>
      <c r="G41" s="18"/>
      <c r="H41" s="19"/>
      <c r="I41" s="19"/>
      <c r="J41" s="11"/>
      <c r="K41" s="18"/>
      <c r="L41" s="19"/>
      <c r="M41" s="19"/>
      <c r="N41" s="1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</row>
    <row r="42" spans="1:176" s="8" customFormat="1" ht="13.5" x14ac:dyDescent="0.25">
      <c r="A42" s="13" t="s">
        <v>70</v>
      </c>
      <c r="B42" s="37">
        <f>SUM(D42:N42)</f>
        <v>28198</v>
      </c>
      <c r="C42" s="18"/>
      <c r="D42" s="37">
        <v>300</v>
      </c>
      <c r="E42" s="18"/>
      <c r="F42" s="37">
        <v>0</v>
      </c>
      <c r="G42" s="18"/>
      <c r="H42" s="37">
        <v>23250</v>
      </c>
      <c r="I42" s="19"/>
      <c r="J42" s="38">
        <v>4648</v>
      </c>
      <c r="K42" s="18"/>
      <c r="L42" s="37">
        <v>0</v>
      </c>
      <c r="M42" s="19"/>
      <c r="N42" s="37"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</row>
    <row r="43" spans="1:176" s="8" customFormat="1" ht="13.5" x14ac:dyDescent="0.25">
      <c r="A43" s="13"/>
      <c r="B43" s="19"/>
      <c r="C43" s="18"/>
      <c r="D43" s="19"/>
      <c r="E43" s="18"/>
      <c r="F43" s="19"/>
      <c r="G43" s="18"/>
      <c r="H43" s="19"/>
      <c r="I43" s="19"/>
      <c r="J43" s="11"/>
      <c r="K43" s="18"/>
      <c r="L43" s="19"/>
      <c r="M43" s="19"/>
      <c r="N43" s="1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</row>
    <row r="44" spans="1:176" s="8" customFormat="1" ht="13.5" x14ac:dyDescent="0.25">
      <c r="A44" s="13" t="s">
        <v>91</v>
      </c>
      <c r="B44" s="37">
        <f>SUM(D44:N44)</f>
        <v>854</v>
      </c>
      <c r="C44" s="18"/>
      <c r="D44" s="41">
        <v>0</v>
      </c>
      <c r="E44" s="18"/>
      <c r="F44" s="41">
        <v>0</v>
      </c>
      <c r="G44" s="18"/>
      <c r="H44" s="41">
        <v>854</v>
      </c>
      <c r="I44" s="19"/>
      <c r="J44" s="41">
        <v>0</v>
      </c>
      <c r="K44" s="18"/>
      <c r="L44" s="41">
        <v>0</v>
      </c>
      <c r="M44" s="19"/>
      <c r="N44" s="41">
        <v>0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</row>
    <row r="45" spans="1:176" s="8" customFormat="1" ht="13.5" x14ac:dyDescent="0.25">
      <c r="A45" s="13"/>
      <c r="B45" s="19"/>
      <c r="C45" s="18"/>
      <c r="D45" s="19"/>
      <c r="E45" s="18"/>
      <c r="F45" s="19"/>
      <c r="G45" s="18"/>
      <c r="H45" s="19"/>
      <c r="I45" s="19"/>
      <c r="J45" s="11"/>
      <c r="K45" s="18"/>
      <c r="L45" s="19"/>
      <c r="M45" s="19"/>
      <c r="N45" s="1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</row>
    <row r="46" spans="1:176" s="8" customFormat="1" ht="13.5" x14ac:dyDescent="0.25">
      <c r="A46" s="13" t="s">
        <v>19</v>
      </c>
      <c r="B46" s="37">
        <f>SUM(D46:N46)</f>
        <v>900920</v>
      </c>
      <c r="C46" s="18"/>
      <c r="D46" s="37">
        <v>800365</v>
      </c>
      <c r="E46" s="18"/>
      <c r="F46" s="37">
        <v>0</v>
      </c>
      <c r="G46" s="18"/>
      <c r="H46" s="37">
        <v>0</v>
      </c>
      <c r="I46" s="19"/>
      <c r="J46" s="38">
        <v>100555</v>
      </c>
      <c r="K46" s="18"/>
      <c r="L46" s="37">
        <v>0</v>
      </c>
      <c r="M46" s="19"/>
      <c r="N46" s="37"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</row>
    <row r="47" spans="1:176" s="8" customFormat="1" ht="13.5" x14ac:dyDescent="0.25">
      <c r="A47" s="13"/>
      <c r="B47" s="19"/>
      <c r="C47" s="18"/>
      <c r="D47" s="19"/>
      <c r="E47" s="18"/>
      <c r="F47" s="19"/>
      <c r="G47" s="18"/>
      <c r="H47" s="19"/>
      <c r="I47" s="19"/>
      <c r="J47" s="11"/>
      <c r="K47" s="18"/>
      <c r="L47" s="19"/>
      <c r="M47" s="19"/>
      <c r="N47" s="1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</row>
    <row r="48" spans="1:176" s="8" customFormat="1" ht="13.5" x14ac:dyDescent="0.25">
      <c r="A48" s="8" t="s">
        <v>33</v>
      </c>
      <c r="B48" s="37">
        <f>SUM(D48:N48)</f>
        <v>1396360</v>
      </c>
      <c r="C48" s="10"/>
      <c r="D48" s="38">
        <v>1115219</v>
      </c>
      <c r="E48" s="10"/>
      <c r="F48" s="38">
        <v>0</v>
      </c>
      <c r="G48" s="10"/>
      <c r="H48" s="38">
        <v>1693</v>
      </c>
      <c r="I48" s="10"/>
      <c r="J48" s="38">
        <v>279448</v>
      </c>
      <c r="K48" s="10"/>
      <c r="L48" s="38">
        <v>0</v>
      </c>
      <c r="M48" s="11"/>
      <c r="N48" s="38"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</row>
    <row r="49" spans="1:176" s="8" customFormat="1" ht="13.5" x14ac:dyDescent="0.25">
      <c r="A49" s="13"/>
      <c r="B49" s="22"/>
      <c r="C49" s="21"/>
      <c r="D49" s="22"/>
      <c r="E49" s="10"/>
      <c r="F49" s="22"/>
      <c r="G49" s="10"/>
      <c r="H49" s="22"/>
      <c r="I49" s="22"/>
      <c r="J49" s="22"/>
      <c r="K49" s="10"/>
      <c r="L49" s="22"/>
      <c r="M49" s="22"/>
      <c r="N49" s="2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</row>
    <row r="50" spans="1:176" s="8" customFormat="1" ht="13.5" x14ac:dyDescent="0.25">
      <c r="A50" s="8" t="s">
        <v>50</v>
      </c>
      <c r="B50" s="23">
        <f>D50+F50+H50+J50+L50+N50</f>
        <v>3225595</v>
      </c>
      <c r="C50" s="18"/>
      <c r="D50" s="23">
        <f>D46+D44+D42+D40+D38+D26+D48</f>
        <v>2575305</v>
      </c>
      <c r="E50" s="18"/>
      <c r="F50" s="23">
        <f>F46+F44+F42+F40+F38+F26+F48</f>
        <v>6092</v>
      </c>
      <c r="G50" s="18"/>
      <c r="H50" s="23">
        <f>H46+H44+H42+H40+H38+H26+H48</f>
        <v>95511</v>
      </c>
      <c r="I50" s="18"/>
      <c r="J50" s="23">
        <f>J46+J44+J42+J40+J38+J26+J48</f>
        <v>524553</v>
      </c>
      <c r="K50" s="18"/>
      <c r="L50" s="23">
        <f>L46+L44+L42+L40+L38+L26+L48</f>
        <v>21302</v>
      </c>
      <c r="M50" s="19"/>
      <c r="N50" s="23">
        <f>N46+N44+N42+N40+N38+N26+N48</f>
        <v>2832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</row>
    <row r="51" spans="1:176" s="8" customFormat="1" ht="13.5" x14ac:dyDescent="0.25">
      <c r="B51" s="19"/>
      <c r="C51" s="18"/>
      <c r="D51" s="19"/>
      <c r="E51" s="18"/>
      <c r="F51" s="19"/>
      <c r="G51" s="18"/>
      <c r="H51" s="19"/>
      <c r="I51" s="18"/>
      <c r="J51" s="19"/>
      <c r="K51" s="18"/>
      <c r="L51" s="19"/>
      <c r="M51" s="19"/>
      <c r="N51" s="1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</row>
    <row r="52" spans="1:176" s="8" customFormat="1" ht="13.5" x14ac:dyDescent="0.25">
      <c r="A52" s="8" t="s">
        <v>23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</row>
    <row r="53" spans="1:176" s="8" customFormat="1" ht="13.5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</row>
    <row r="54" spans="1:176" s="8" customFormat="1" ht="13.5" x14ac:dyDescent="0.25">
      <c r="A54" s="8" t="s">
        <v>71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1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</row>
    <row r="55" spans="1:176" s="8" customFormat="1" ht="13.5" x14ac:dyDescent="0.25">
      <c r="A55" s="8" t="s">
        <v>20</v>
      </c>
      <c r="B55" s="18">
        <f t="shared" ref="B55:B57" si="3">SUM(D55:N55)</f>
        <v>26290</v>
      </c>
      <c r="C55" s="18"/>
      <c r="D55" s="18">
        <v>13036</v>
      </c>
      <c r="E55" s="18"/>
      <c r="F55" s="18">
        <v>0</v>
      </c>
      <c r="G55" s="18"/>
      <c r="H55" s="18">
        <v>0</v>
      </c>
      <c r="I55" s="18"/>
      <c r="J55" s="18">
        <v>12365</v>
      </c>
      <c r="K55" s="18"/>
      <c r="L55" s="18">
        <v>306</v>
      </c>
      <c r="M55" s="19"/>
      <c r="N55" s="18">
        <v>583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</row>
    <row r="56" spans="1:176" s="8" customFormat="1" ht="13.5" x14ac:dyDescent="0.25">
      <c r="A56" s="8" t="s">
        <v>72</v>
      </c>
      <c r="B56" s="18">
        <f t="shared" si="3"/>
        <v>131811</v>
      </c>
      <c r="C56" s="18"/>
      <c r="D56" s="18">
        <v>73858</v>
      </c>
      <c r="E56" s="18"/>
      <c r="F56" s="18">
        <v>7211</v>
      </c>
      <c r="G56" s="18"/>
      <c r="H56" s="18">
        <v>13584</v>
      </c>
      <c r="I56" s="18"/>
      <c r="J56" s="18">
        <v>23260</v>
      </c>
      <c r="K56" s="18"/>
      <c r="L56" s="18">
        <v>-2942</v>
      </c>
      <c r="M56" s="19"/>
      <c r="N56" s="18">
        <v>16840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</row>
    <row r="57" spans="1:176" s="8" customFormat="1" ht="13.5" x14ac:dyDescent="0.25">
      <c r="A57" s="8" t="s">
        <v>21</v>
      </c>
      <c r="B57" s="18">
        <f t="shared" si="3"/>
        <v>216395</v>
      </c>
      <c r="C57" s="18"/>
      <c r="D57" s="18">
        <v>108378</v>
      </c>
      <c r="E57" s="18"/>
      <c r="F57" s="18">
        <v>31018</v>
      </c>
      <c r="G57" s="18"/>
      <c r="H57" s="18">
        <v>0</v>
      </c>
      <c r="I57" s="18"/>
      <c r="J57" s="18">
        <v>31513</v>
      </c>
      <c r="K57" s="18"/>
      <c r="L57" s="18">
        <v>5438</v>
      </c>
      <c r="M57" s="19"/>
      <c r="N57" s="18">
        <v>40048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</row>
    <row r="58" spans="1:176" s="8" customFormat="1" ht="13.5" x14ac:dyDescent="0.25">
      <c r="A58" s="8" t="s">
        <v>61</v>
      </c>
      <c r="B58" s="23">
        <f>SUM(B55:B57)</f>
        <v>374496</v>
      </c>
      <c r="C58" s="18"/>
      <c r="D58" s="23">
        <f>SUM(D55:D57)</f>
        <v>195272</v>
      </c>
      <c r="E58" s="18"/>
      <c r="F58" s="23">
        <f>SUM(F55:F57)</f>
        <v>38229</v>
      </c>
      <c r="G58" s="18"/>
      <c r="H58" s="23">
        <f>SUM(H55:H57)</f>
        <v>13584</v>
      </c>
      <c r="I58" s="18"/>
      <c r="J58" s="23">
        <f>SUM(J55:J57)</f>
        <v>67138</v>
      </c>
      <c r="K58" s="18"/>
      <c r="L58" s="23">
        <f>SUM(L55:L57)</f>
        <v>2802</v>
      </c>
      <c r="M58" s="19"/>
      <c r="N58" s="23">
        <f>SUM(N55:N57)</f>
        <v>57471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</row>
    <row r="59" spans="1:176" s="8" customFormat="1" ht="13.5" x14ac:dyDescent="0.25">
      <c r="B59" s="19"/>
      <c r="C59" s="18"/>
      <c r="D59" s="19"/>
      <c r="E59" s="18"/>
      <c r="F59" s="19"/>
      <c r="G59" s="18"/>
      <c r="H59" s="19"/>
      <c r="I59" s="18"/>
      <c r="J59" s="19"/>
      <c r="K59" s="18"/>
      <c r="L59" s="19"/>
      <c r="M59" s="19"/>
      <c r="N59" s="1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</row>
    <row r="60" spans="1:176" s="8" customFormat="1" ht="13.5" x14ac:dyDescent="0.25">
      <c r="A60" s="8" t="s">
        <v>74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  <c r="N60" s="18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</row>
    <row r="61" spans="1:176" s="8" customFormat="1" ht="13.5" x14ac:dyDescent="0.25">
      <c r="A61" s="8" t="s">
        <v>65</v>
      </c>
      <c r="B61" s="18">
        <f t="shared" ref="B61:B64" si="4">SUM(D61:N61)</f>
        <v>10833.35</v>
      </c>
      <c r="C61" s="18"/>
      <c r="D61" s="18">
        <v>10833.35</v>
      </c>
      <c r="E61" s="18"/>
      <c r="F61" s="18">
        <v>0</v>
      </c>
      <c r="G61" s="18"/>
      <c r="H61" s="18">
        <v>0</v>
      </c>
      <c r="I61" s="18"/>
      <c r="J61" s="18">
        <v>0</v>
      </c>
      <c r="K61" s="18"/>
      <c r="L61" s="18">
        <v>0</v>
      </c>
      <c r="M61" s="19"/>
      <c r="N61" s="18">
        <v>0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</row>
    <row r="62" spans="1:176" s="8" customFormat="1" ht="13.5" x14ac:dyDescent="0.25">
      <c r="A62" s="8" t="s">
        <v>17</v>
      </c>
      <c r="B62" s="18">
        <f t="shared" si="4"/>
        <v>750</v>
      </c>
      <c r="C62" s="18"/>
      <c r="D62" s="18">
        <v>750</v>
      </c>
      <c r="E62" s="18"/>
      <c r="F62" s="18">
        <v>0</v>
      </c>
      <c r="G62" s="18"/>
      <c r="H62" s="18">
        <v>0</v>
      </c>
      <c r="I62" s="18"/>
      <c r="J62" s="18">
        <v>0</v>
      </c>
      <c r="K62" s="18"/>
      <c r="L62" s="18">
        <v>0</v>
      </c>
      <c r="M62" s="19"/>
      <c r="N62" s="18">
        <v>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</row>
    <row r="63" spans="1:176" s="8" customFormat="1" ht="13.5" x14ac:dyDescent="0.25">
      <c r="A63" s="8" t="s">
        <v>24</v>
      </c>
      <c r="B63" s="18">
        <f t="shared" si="4"/>
        <v>4928</v>
      </c>
      <c r="C63" s="18"/>
      <c r="D63" s="18">
        <v>0</v>
      </c>
      <c r="E63" s="18"/>
      <c r="F63" s="18">
        <v>0</v>
      </c>
      <c r="G63" s="18"/>
      <c r="H63" s="18">
        <v>1002</v>
      </c>
      <c r="I63" s="18"/>
      <c r="J63" s="18">
        <v>2501</v>
      </c>
      <c r="K63" s="18"/>
      <c r="L63" s="18">
        <v>1425</v>
      </c>
      <c r="M63" s="19"/>
      <c r="N63" s="18">
        <v>0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</row>
    <row r="64" spans="1:176" s="8" customFormat="1" ht="13.5" x14ac:dyDescent="0.25">
      <c r="A64" s="8" t="s">
        <v>75</v>
      </c>
      <c r="B64" s="18">
        <f t="shared" si="4"/>
        <v>-364</v>
      </c>
      <c r="C64" s="18"/>
      <c r="D64" s="18">
        <v>0</v>
      </c>
      <c r="E64" s="18"/>
      <c r="F64" s="18">
        <v>0</v>
      </c>
      <c r="G64" s="18"/>
      <c r="H64" s="18">
        <v>-364</v>
      </c>
      <c r="I64" s="18"/>
      <c r="J64" s="18">
        <v>0</v>
      </c>
      <c r="K64" s="18"/>
      <c r="L64" s="18">
        <v>0</v>
      </c>
      <c r="M64" s="19"/>
      <c r="N64" s="18"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</row>
    <row r="65" spans="1:176" s="8" customFormat="1" ht="13.5" x14ac:dyDescent="0.25">
      <c r="A65" s="8" t="s">
        <v>76</v>
      </c>
      <c r="B65" s="23">
        <f>SUM(B61:B64)</f>
        <v>16147.349999999999</v>
      </c>
      <c r="C65" s="18"/>
      <c r="D65" s="23">
        <f>SUM(D61:D64)</f>
        <v>11583.35</v>
      </c>
      <c r="E65" s="18"/>
      <c r="F65" s="23">
        <f>SUM(F61:F64)</f>
        <v>0</v>
      </c>
      <c r="G65" s="18"/>
      <c r="H65" s="23">
        <f>SUM(H61:H64)</f>
        <v>638</v>
      </c>
      <c r="I65" s="18"/>
      <c r="J65" s="23">
        <f>SUM(J61:J64)</f>
        <v>2501</v>
      </c>
      <c r="K65" s="18"/>
      <c r="L65" s="23">
        <f>SUM(L61:L64)</f>
        <v>1425</v>
      </c>
      <c r="M65" s="19"/>
      <c r="N65" s="23">
        <f>SUM(N61:N64)</f>
        <v>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</row>
    <row r="66" spans="1:176" s="8" customFormat="1" ht="13.5" x14ac:dyDescent="0.25">
      <c r="B66" s="19"/>
      <c r="C66" s="18"/>
      <c r="D66" s="19"/>
      <c r="E66" s="18"/>
      <c r="F66" s="19"/>
      <c r="G66" s="18"/>
      <c r="H66" s="19"/>
      <c r="I66" s="18"/>
      <c r="J66" s="19"/>
      <c r="K66" s="18"/>
      <c r="L66" s="19"/>
      <c r="M66" s="19"/>
      <c r="N66" s="1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</row>
    <row r="67" spans="1:176" s="8" customFormat="1" ht="13.5" x14ac:dyDescent="0.25">
      <c r="A67" s="8" t="s">
        <v>92</v>
      </c>
      <c r="B67" s="18">
        <f t="shared" ref="B67" si="5">SUM(D67:N67)</f>
        <v>37371</v>
      </c>
      <c r="C67" s="18"/>
      <c r="D67" s="19">
        <v>0</v>
      </c>
      <c r="E67" s="18"/>
      <c r="F67" s="19">
        <v>0</v>
      </c>
      <c r="G67" s="18"/>
      <c r="H67" s="19">
        <v>0</v>
      </c>
      <c r="I67" s="18"/>
      <c r="J67" s="19">
        <v>25980</v>
      </c>
      <c r="K67" s="18"/>
      <c r="L67" s="19">
        <v>11391</v>
      </c>
      <c r="M67" s="19"/>
      <c r="N67" s="19">
        <v>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</row>
    <row r="68" spans="1:176" s="8" customFormat="1" ht="13.5" x14ac:dyDescent="0.25">
      <c r="B68" s="19"/>
      <c r="C68" s="18"/>
      <c r="D68" s="19"/>
      <c r="E68" s="18"/>
      <c r="F68" s="19"/>
      <c r="G68" s="18"/>
      <c r="H68" s="19"/>
      <c r="I68" s="18"/>
      <c r="J68" s="19"/>
      <c r="K68" s="18"/>
      <c r="L68" s="19"/>
      <c r="M68" s="19"/>
      <c r="N68" s="1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</row>
    <row r="69" spans="1:176" s="8" customFormat="1" ht="13.5" x14ac:dyDescent="0.25">
      <c r="A69" s="13" t="s">
        <v>51</v>
      </c>
      <c r="B69" s="20">
        <f>B65+B58+B67</f>
        <v>428014.35</v>
      </c>
      <c r="C69" s="21"/>
      <c r="D69" s="20">
        <f>D65+D58+D67</f>
        <v>206855.35</v>
      </c>
      <c r="E69" s="21"/>
      <c r="F69" s="20">
        <f>F65+F58+F67</f>
        <v>38229</v>
      </c>
      <c r="G69" s="21"/>
      <c r="H69" s="20">
        <f>H65+H58+H67</f>
        <v>14222</v>
      </c>
      <c r="I69" s="21"/>
      <c r="J69" s="20">
        <f>J65+J58+J67</f>
        <v>95619</v>
      </c>
      <c r="K69" s="21"/>
      <c r="L69" s="20">
        <f>L65+L58+L67</f>
        <v>15618</v>
      </c>
      <c r="M69" s="22"/>
      <c r="N69" s="20">
        <f>N65+N58+N67</f>
        <v>57471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</row>
    <row r="70" spans="1:176" s="8" customFormat="1" ht="13.5" x14ac:dyDescent="0.25">
      <c r="A70" s="13"/>
      <c r="B70" s="22"/>
      <c r="C70" s="21"/>
      <c r="D70" s="22"/>
      <c r="E70" s="21"/>
      <c r="F70" s="22"/>
      <c r="G70" s="21"/>
      <c r="H70" s="22"/>
      <c r="I70" s="21"/>
      <c r="J70" s="22"/>
      <c r="K70" s="21"/>
      <c r="L70" s="22"/>
      <c r="M70" s="22"/>
      <c r="N70" s="2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</row>
    <row r="71" spans="1:176" s="8" customFormat="1" ht="13.5" x14ac:dyDescent="0.25">
      <c r="A71" s="8" t="s">
        <v>25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  <c r="N71" s="1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</row>
    <row r="72" spans="1:176" s="8" customFormat="1" ht="13.5" x14ac:dyDescent="0.25">
      <c r="A72" s="8" t="s">
        <v>93</v>
      </c>
      <c r="B72" s="18">
        <f>SUM(D72:N72)</f>
        <v>19540</v>
      </c>
      <c r="C72" s="18"/>
      <c r="D72" s="18">
        <v>11399</v>
      </c>
      <c r="E72" s="18"/>
      <c r="F72" s="18">
        <v>106</v>
      </c>
      <c r="G72" s="18"/>
      <c r="H72" s="18">
        <v>0</v>
      </c>
      <c r="I72" s="18"/>
      <c r="J72" s="18">
        <v>8035</v>
      </c>
      <c r="K72" s="18"/>
      <c r="L72" s="18">
        <v>0</v>
      </c>
      <c r="M72" s="19"/>
      <c r="N72" s="18">
        <v>0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</row>
    <row r="73" spans="1:176" s="8" customFormat="1" ht="13.5" x14ac:dyDescent="0.25">
      <c r="A73" s="8" t="s">
        <v>94</v>
      </c>
      <c r="B73" s="18">
        <f>SUM(D73:N73)</f>
        <v>8000</v>
      </c>
      <c r="C73" s="18"/>
      <c r="D73" s="18">
        <v>6302</v>
      </c>
      <c r="E73" s="18"/>
      <c r="F73" s="18">
        <v>1698</v>
      </c>
      <c r="G73" s="18"/>
      <c r="H73" s="18">
        <v>0</v>
      </c>
      <c r="I73" s="18"/>
      <c r="J73" s="18">
        <v>0</v>
      </c>
      <c r="K73" s="18"/>
      <c r="L73" s="18">
        <v>0</v>
      </c>
      <c r="M73" s="19"/>
      <c r="N73" s="18">
        <v>0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</row>
    <row r="74" spans="1:176" s="8" customFormat="1" ht="13.5" x14ac:dyDescent="0.25">
      <c r="A74" s="8" t="s">
        <v>68</v>
      </c>
      <c r="B74" s="18">
        <f>SUM(D74:N74)</f>
        <v>1436</v>
      </c>
      <c r="C74" s="18"/>
      <c r="D74" s="18">
        <v>0</v>
      </c>
      <c r="E74" s="18"/>
      <c r="F74" s="18">
        <v>0</v>
      </c>
      <c r="G74" s="18"/>
      <c r="H74" s="18">
        <v>0</v>
      </c>
      <c r="I74" s="18"/>
      <c r="J74" s="18">
        <v>1436</v>
      </c>
      <c r="K74" s="18"/>
      <c r="L74" s="18">
        <v>0</v>
      </c>
      <c r="M74" s="19"/>
      <c r="N74" s="18">
        <v>0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</row>
    <row r="75" spans="1:176" s="8" customFormat="1" ht="13.5" x14ac:dyDescent="0.25">
      <c r="A75" s="8" t="s">
        <v>24</v>
      </c>
      <c r="B75" s="18">
        <f t="shared" ref="B75:B76" si="6">SUM(D75:N75)</f>
        <v>3463</v>
      </c>
      <c r="C75" s="18"/>
      <c r="D75" s="18">
        <v>0</v>
      </c>
      <c r="E75" s="18"/>
      <c r="F75" s="18">
        <v>0</v>
      </c>
      <c r="G75" s="18"/>
      <c r="H75" s="18">
        <v>2986</v>
      </c>
      <c r="I75" s="18"/>
      <c r="J75" s="10">
        <v>477</v>
      </c>
      <c r="K75" s="18"/>
      <c r="L75" s="18">
        <v>0</v>
      </c>
      <c r="M75" s="19"/>
      <c r="N75" s="18">
        <v>0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</row>
    <row r="76" spans="1:176" s="8" customFormat="1" ht="13.5" x14ac:dyDescent="0.25">
      <c r="A76" s="8" t="s">
        <v>26</v>
      </c>
      <c r="B76" s="18">
        <f t="shared" si="6"/>
        <v>905203</v>
      </c>
      <c r="C76" s="21"/>
      <c r="D76" s="22">
        <v>274487</v>
      </c>
      <c r="E76" s="22"/>
      <c r="F76" s="22">
        <v>0</v>
      </c>
      <c r="G76" s="22"/>
      <c r="H76" s="22">
        <v>5390</v>
      </c>
      <c r="I76" s="22"/>
      <c r="J76" s="10">
        <v>569412</v>
      </c>
      <c r="K76" s="22"/>
      <c r="L76" s="22">
        <v>55906</v>
      </c>
      <c r="M76" s="22"/>
      <c r="N76" s="22">
        <v>8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</row>
    <row r="77" spans="1:176" s="8" customFormat="1" ht="13.5" x14ac:dyDescent="0.25">
      <c r="A77" s="8" t="s">
        <v>27</v>
      </c>
      <c r="B77" s="23">
        <f>D77+F77+H77+J77+L77+N77</f>
        <v>937642</v>
      </c>
      <c r="C77" s="18"/>
      <c r="D77" s="23">
        <f>SUM(D72:D76)</f>
        <v>292188</v>
      </c>
      <c r="E77" s="18"/>
      <c r="F77" s="23">
        <f>SUM(F72:F76)</f>
        <v>1804</v>
      </c>
      <c r="G77" s="18"/>
      <c r="H77" s="23">
        <f>SUM(H72:H76)</f>
        <v>8376</v>
      </c>
      <c r="I77" s="18"/>
      <c r="J77" s="23">
        <f>SUM(J72:J76)</f>
        <v>579360</v>
      </c>
      <c r="K77" s="18"/>
      <c r="L77" s="23">
        <f>SUM(L72:L76)</f>
        <v>55906</v>
      </c>
      <c r="M77" s="19"/>
      <c r="N77" s="23">
        <f>SUM(N72:N76)</f>
        <v>8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</row>
    <row r="78" spans="1:176" s="8" customFormat="1" ht="13.5" x14ac:dyDescent="0.25">
      <c r="B78" s="19"/>
      <c r="C78" s="18"/>
      <c r="D78" s="19"/>
      <c r="E78" s="18"/>
      <c r="F78" s="19"/>
      <c r="G78" s="18"/>
      <c r="H78" s="19"/>
      <c r="I78" s="18"/>
      <c r="J78" s="19"/>
      <c r="K78" s="18"/>
      <c r="L78" s="19"/>
      <c r="M78" s="19"/>
      <c r="N78" s="1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</row>
    <row r="79" spans="1:176" s="8" customFormat="1" ht="13.5" x14ac:dyDescent="0.25">
      <c r="A79" s="8" t="s">
        <v>28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1"/>
      <c r="N79" s="10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</row>
    <row r="80" spans="1:176" s="8" customFormat="1" ht="13.5" x14ac:dyDescent="0.25">
      <c r="A80" s="8" t="s">
        <v>54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9"/>
      <c r="N80" s="1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</row>
    <row r="81" spans="1:176" s="8" customFormat="1" ht="13.5" x14ac:dyDescent="0.25">
      <c r="A81" s="13" t="s">
        <v>78</v>
      </c>
      <c r="B81" s="18">
        <f>SUM(D81:N81)</f>
        <v>6012</v>
      </c>
      <c r="C81" s="18"/>
      <c r="D81" s="18">
        <v>5516</v>
      </c>
      <c r="E81" s="18"/>
      <c r="F81" s="18">
        <v>0</v>
      </c>
      <c r="G81" s="18"/>
      <c r="H81" s="18">
        <v>0</v>
      </c>
      <c r="I81" s="18"/>
      <c r="J81" s="10">
        <v>468</v>
      </c>
      <c r="K81" s="18"/>
      <c r="L81" s="18">
        <v>0</v>
      </c>
      <c r="M81" s="19"/>
      <c r="N81" s="18">
        <v>28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</row>
    <row r="82" spans="1:176" s="8" customFormat="1" ht="13.5" x14ac:dyDescent="0.25">
      <c r="A82" s="13" t="s">
        <v>96</v>
      </c>
      <c r="B82" s="18">
        <f>SUM(D82:N82)</f>
        <v>956</v>
      </c>
      <c r="C82" s="18"/>
      <c r="D82" s="18">
        <v>950</v>
      </c>
      <c r="E82" s="18"/>
      <c r="F82" s="18">
        <v>0</v>
      </c>
      <c r="G82" s="18"/>
      <c r="H82" s="18">
        <v>0</v>
      </c>
      <c r="I82" s="18"/>
      <c r="J82" s="18">
        <v>0</v>
      </c>
      <c r="K82" s="18"/>
      <c r="L82" s="18">
        <v>0</v>
      </c>
      <c r="M82" s="18"/>
      <c r="N82" s="18">
        <v>6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</row>
    <row r="83" spans="1:176" s="8" customFormat="1" ht="13.5" x14ac:dyDescent="0.25">
      <c r="A83" s="13" t="s">
        <v>95</v>
      </c>
      <c r="B83" s="18">
        <f>SUM(D83:N83)</f>
        <v>18426</v>
      </c>
      <c r="C83" s="18"/>
      <c r="D83" s="18">
        <v>9667</v>
      </c>
      <c r="E83" s="18"/>
      <c r="F83" s="18">
        <v>0</v>
      </c>
      <c r="G83" s="18"/>
      <c r="H83" s="18">
        <v>391</v>
      </c>
      <c r="I83" s="18"/>
      <c r="J83" s="10">
        <v>6207</v>
      </c>
      <c r="K83" s="18"/>
      <c r="L83" s="18">
        <v>2161</v>
      </c>
      <c r="M83" s="19"/>
      <c r="N83" s="18">
        <v>0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</row>
    <row r="84" spans="1:176" s="8" customFormat="1" ht="13.5" x14ac:dyDescent="0.25">
      <c r="A84" s="13" t="s">
        <v>61</v>
      </c>
      <c r="B84" s="20">
        <f>SUM(B81:B83)</f>
        <v>25394</v>
      </c>
      <c r="C84" s="21"/>
      <c r="D84" s="20">
        <f>SUM(D81:D83)</f>
        <v>16133</v>
      </c>
      <c r="E84" s="21"/>
      <c r="F84" s="20">
        <f>SUM(F81:F83)</f>
        <v>0</v>
      </c>
      <c r="G84" s="21"/>
      <c r="H84" s="20">
        <f>SUM(H81:H83)</f>
        <v>391</v>
      </c>
      <c r="I84" s="21"/>
      <c r="J84" s="20">
        <f>SUM(J81:J83)</f>
        <v>6675</v>
      </c>
      <c r="K84" s="21"/>
      <c r="L84" s="20">
        <f>SUM(L81:L83)</f>
        <v>2161</v>
      </c>
      <c r="M84" s="22"/>
      <c r="N84" s="20">
        <f>SUM(N81:N83)</f>
        <v>34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</row>
    <row r="85" spans="1:176" s="8" customFormat="1" ht="13.5" x14ac:dyDescent="0.25">
      <c r="A85" s="13"/>
      <c r="B85" s="22"/>
      <c r="C85" s="21"/>
      <c r="D85" s="22"/>
      <c r="E85" s="21"/>
      <c r="F85" s="22"/>
      <c r="G85" s="21"/>
      <c r="H85" s="22"/>
      <c r="I85" s="21"/>
      <c r="J85" s="22"/>
      <c r="K85" s="21"/>
      <c r="L85" s="22"/>
      <c r="M85" s="22"/>
      <c r="N85" s="2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</row>
    <row r="86" spans="1:176" s="8" customFormat="1" ht="13.5" x14ac:dyDescent="0.25">
      <c r="A86" s="8" t="s">
        <v>79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9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</row>
    <row r="87" spans="1:176" s="8" customFormat="1" ht="13.5" x14ac:dyDescent="0.25">
      <c r="A87" s="8" t="s">
        <v>80</v>
      </c>
      <c r="B87" s="10">
        <f>SUM(D87:N87)</f>
        <v>5474</v>
      </c>
      <c r="C87" s="10"/>
      <c r="D87" s="10">
        <v>5213</v>
      </c>
      <c r="E87" s="10"/>
      <c r="F87" s="10">
        <v>0</v>
      </c>
      <c r="G87" s="10"/>
      <c r="H87" s="10">
        <v>0</v>
      </c>
      <c r="I87" s="10"/>
      <c r="J87" s="10">
        <v>0</v>
      </c>
      <c r="K87" s="10"/>
      <c r="L87" s="10">
        <v>0</v>
      </c>
      <c r="M87" s="11"/>
      <c r="N87" s="10">
        <v>261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</row>
    <row r="88" spans="1:176" s="8" customFormat="1" ht="13.5" x14ac:dyDescent="0.25">
      <c r="A88" s="13" t="s">
        <v>17</v>
      </c>
      <c r="B88" s="10">
        <f>SUM(D88:N88)</f>
        <v>88</v>
      </c>
      <c r="C88" s="18"/>
      <c r="D88" s="18">
        <v>0</v>
      </c>
      <c r="E88" s="18"/>
      <c r="F88" s="18">
        <v>0</v>
      </c>
      <c r="G88" s="18"/>
      <c r="H88" s="18">
        <v>0</v>
      </c>
      <c r="I88" s="18"/>
      <c r="J88" s="10">
        <v>88</v>
      </c>
      <c r="K88" s="18"/>
      <c r="L88" s="18">
        <v>0</v>
      </c>
      <c r="M88" s="19"/>
      <c r="N88" s="18">
        <v>0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</row>
    <row r="89" spans="1:176" s="8" customFormat="1" ht="13.5" x14ac:dyDescent="0.25">
      <c r="A89" s="13" t="s">
        <v>67</v>
      </c>
      <c r="B89" s="20">
        <f>SUM(D89:N89)</f>
        <v>5562</v>
      </c>
      <c r="C89" s="21"/>
      <c r="D89" s="20">
        <f>SUM(D87:D88)</f>
        <v>5213</v>
      </c>
      <c r="E89" s="21"/>
      <c r="F89" s="20">
        <f>SUM(F87:F88)</f>
        <v>0</v>
      </c>
      <c r="G89" s="21"/>
      <c r="H89" s="20">
        <f>SUM(H87:H88)</f>
        <v>0</v>
      </c>
      <c r="I89" s="21"/>
      <c r="J89" s="20">
        <f>SUM(J87:J88)</f>
        <v>88</v>
      </c>
      <c r="K89" s="21"/>
      <c r="L89" s="20">
        <f>SUM(L87:L88)</f>
        <v>0</v>
      </c>
      <c r="M89" s="22"/>
      <c r="N89" s="20">
        <f>SUM(N87:N88)</f>
        <v>261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</row>
    <row r="90" spans="1:176" s="8" customFormat="1" ht="13.5" x14ac:dyDescent="0.25">
      <c r="A90" s="13"/>
      <c r="B90" s="22"/>
      <c r="C90" s="21"/>
      <c r="D90" s="22"/>
      <c r="E90" s="21"/>
      <c r="F90" s="22"/>
      <c r="G90" s="21"/>
      <c r="H90" s="22"/>
      <c r="I90" s="21"/>
      <c r="J90" s="22"/>
      <c r="K90" s="21"/>
      <c r="L90" s="22"/>
      <c r="M90" s="22"/>
      <c r="N90" s="2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</row>
    <row r="91" spans="1:176" s="8" customFormat="1" ht="13.5" x14ac:dyDescent="0.25">
      <c r="A91" s="8" t="s">
        <v>29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9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</row>
    <row r="92" spans="1:176" s="8" customFormat="1" ht="13.5" x14ac:dyDescent="0.25">
      <c r="A92" s="8" t="s">
        <v>30</v>
      </c>
      <c r="B92" s="10">
        <f>SUM(D92:N92)</f>
        <v>30025</v>
      </c>
      <c r="C92" s="10"/>
      <c r="D92" s="10">
        <v>19682</v>
      </c>
      <c r="E92" s="10"/>
      <c r="F92" s="10">
        <v>1355</v>
      </c>
      <c r="G92" s="10"/>
      <c r="H92" s="10">
        <v>117</v>
      </c>
      <c r="I92" s="10"/>
      <c r="J92" s="10">
        <v>-7099</v>
      </c>
      <c r="K92" s="10"/>
      <c r="L92" s="10">
        <v>15419</v>
      </c>
      <c r="M92" s="11"/>
      <c r="N92" s="10">
        <v>551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</row>
    <row r="93" spans="1:176" s="8" customFormat="1" ht="13.5" x14ac:dyDescent="0.25">
      <c r="A93" s="8" t="s">
        <v>97</v>
      </c>
      <c r="B93" s="10">
        <f>SUM(D93:N93)</f>
        <v>19312</v>
      </c>
      <c r="C93" s="10"/>
      <c r="D93" s="10">
        <v>19312</v>
      </c>
      <c r="E93" s="10"/>
      <c r="F93" s="10">
        <v>0</v>
      </c>
      <c r="G93" s="10"/>
      <c r="H93" s="10">
        <v>0</v>
      </c>
      <c r="I93" s="10"/>
      <c r="J93" s="10">
        <v>0</v>
      </c>
      <c r="K93" s="10"/>
      <c r="L93" s="10">
        <v>0</v>
      </c>
      <c r="M93" s="11"/>
      <c r="N93" s="10">
        <v>0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</row>
    <row r="94" spans="1:176" s="8" customFormat="1" ht="13.5" x14ac:dyDescent="0.25">
      <c r="A94" s="13" t="s">
        <v>31</v>
      </c>
      <c r="B94" s="20">
        <f>SUM(D94:N94)</f>
        <v>49337</v>
      </c>
      <c r="C94" s="21"/>
      <c r="D94" s="20">
        <f>SUM(D92:D93)</f>
        <v>38994</v>
      </c>
      <c r="E94" s="21"/>
      <c r="F94" s="20">
        <f>SUM(F92:F93)</f>
        <v>1355</v>
      </c>
      <c r="G94" s="21"/>
      <c r="H94" s="20">
        <f>SUM(H92:H93)</f>
        <v>117</v>
      </c>
      <c r="I94" s="21"/>
      <c r="J94" s="20">
        <f>SUM(J92:J93)</f>
        <v>-7099</v>
      </c>
      <c r="K94" s="21"/>
      <c r="L94" s="20">
        <f>SUM(L92:L93)</f>
        <v>15419</v>
      </c>
      <c r="M94" s="22"/>
      <c r="N94" s="20">
        <f>SUM(N92:N93)</f>
        <v>551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</row>
    <row r="95" spans="1:176" s="8" customFormat="1" ht="13.5" x14ac:dyDescent="0.25">
      <c r="A95" s="13"/>
      <c r="B95" s="22"/>
      <c r="C95" s="21"/>
      <c r="D95" s="22"/>
      <c r="E95" s="21"/>
      <c r="F95" s="22"/>
      <c r="G95" s="21"/>
      <c r="H95" s="22"/>
      <c r="I95" s="21"/>
      <c r="J95" s="22"/>
      <c r="K95" s="21"/>
      <c r="L95" s="22"/>
      <c r="M95" s="22"/>
      <c r="N95" s="2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</row>
    <row r="96" spans="1:176" s="8" customFormat="1" ht="13.5" x14ac:dyDescent="0.25">
      <c r="A96" s="8" t="s">
        <v>32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9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</row>
    <row r="97" spans="1:176" s="8" customFormat="1" ht="13.5" x14ac:dyDescent="0.25">
      <c r="A97" s="8" t="s">
        <v>42</v>
      </c>
      <c r="B97" s="18">
        <f>SUM(D97:N97)</f>
        <v>11408</v>
      </c>
      <c r="C97" s="18"/>
      <c r="D97" s="18">
        <v>0</v>
      </c>
      <c r="E97" s="18"/>
      <c r="F97" s="18">
        <v>0</v>
      </c>
      <c r="G97" s="18"/>
      <c r="H97" s="18">
        <v>0</v>
      </c>
      <c r="I97" s="18"/>
      <c r="J97" s="18">
        <v>11408</v>
      </c>
      <c r="K97" s="18"/>
      <c r="L97" s="18">
        <v>0</v>
      </c>
      <c r="M97" s="19"/>
      <c r="N97" s="18">
        <v>0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</row>
    <row r="98" spans="1:176" s="8" customFormat="1" ht="13.5" x14ac:dyDescent="0.25">
      <c r="A98" s="8" t="s">
        <v>68</v>
      </c>
      <c r="B98" s="18">
        <f t="shared" ref="B98:B99" si="7">SUM(D98:N98)</f>
        <v>6325</v>
      </c>
      <c r="C98" s="10"/>
      <c r="D98" s="10">
        <v>6024</v>
      </c>
      <c r="E98" s="10"/>
      <c r="F98" s="10">
        <v>0</v>
      </c>
      <c r="G98" s="10"/>
      <c r="H98" s="10">
        <v>0</v>
      </c>
      <c r="I98" s="10"/>
      <c r="J98" s="10">
        <v>0</v>
      </c>
      <c r="K98" s="10"/>
      <c r="L98" s="10">
        <v>0</v>
      </c>
      <c r="M98" s="11"/>
      <c r="N98" s="10">
        <v>301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</row>
    <row r="99" spans="1:176" s="8" customFormat="1" ht="13.5" x14ac:dyDescent="0.25">
      <c r="A99" s="8" t="s">
        <v>81</v>
      </c>
      <c r="B99" s="18">
        <f t="shared" si="7"/>
        <v>389187</v>
      </c>
      <c r="C99" s="10"/>
      <c r="D99" s="10">
        <v>182918</v>
      </c>
      <c r="E99" s="10"/>
      <c r="F99" s="10">
        <v>0</v>
      </c>
      <c r="G99" s="10"/>
      <c r="H99" s="10">
        <v>0</v>
      </c>
      <c r="I99" s="10"/>
      <c r="J99" s="10">
        <v>105800</v>
      </c>
      <c r="K99" s="10"/>
      <c r="L99" s="10">
        <v>100469</v>
      </c>
      <c r="M99" s="11"/>
      <c r="N99" s="10">
        <v>0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</row>
    <row r="100" spans="1:176" s="8" customFormat="1" ht="13.5" x14ac:dyDescent="0.25">
      <c r="A100" s="8" t="s">
        <v>77</v>
      </c>
      <c r="B100" s="18">
        <f t="shared" ref="B100" si="8">SUM(D100:N100)</f>
        <v>3637</v>
      </c>
      <c r="C100" s="10"/>
      <c r="D100" s="10">
        <v>3464</v>
      </c>
      <c r="E100" s="10"/>
      <c r="F100" s="10">
        <v>0</v>
      </c>
      <c r="G100" s="10"/>
      <c r="H100" s="10">
        <v>0</v>
      </c>
      <c r="I100" s="10"/>
      <c r="J100" s="10">
        <v>0</v>
      </c>
      <c r="K100" s="10"/>
      <c r="L100" s="10">
        <v>0</v>
      </c>
      <c r="M100" s="11"/>
      <c r="N100" s="10">
        <v>173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</row>
    <row r="101" spans="1:176" s="8" customFormat="1" ht="13.5" x14ac:dyDescent="0.25">
      <c r="A101" s="13" t="s">
        <v>34</v>
      </c>
      <c r="B101" s="18">
        <f>SUM(D101:N101)</f>
        <v>17726</v>
      </c>
      <c r="C101" s="18"/>
      <c r="D101" s="18">
        <v>15662</v>
      </c>
      <c r="E101" s="18"/>
      <c r="F101" s="18">
        <v>0</v>
      </c>
      <c r="G101" s="18"/>
      <c r="H101" s="18">
        <v>733</v>
      </c>
      <c r="I101" s="18"/>
      <c r="J101" s="10">
        <v>1331</v>
      </c>
      <c r="K101" s="18"/>
      <c r="L101" s="18">
        <v>0</v>
      </c>
      <c r="M101" s="19"/>
      <c r="N101" s="18">
        <v>0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</row>
    <row r="102" spans="1:176" s="8" customFormat="1" ht="13.5" x14ac:dyDescent="0.25">
      <c r="A102" s="8" t="s">
        <v>35</v>
      </c>
      <c r="B102" s="23">
        <f>SUM(B97:B101)</f>
        <v>428283</v>
      </c>
      <c r="C102" s="18"/>
      <c r="D102" s="23">
        <f>SUM(D97:D101)</f>
        <v>208068</v>
      </c>
      <c r="E102" s="18"/>
      <c r="F102" s="23">
        <f>SUM(F97:F101)</f>
        <v>0</v>
      </c>
      <c r="G102" s="18"/>
      <c r="H102" s="23">
        <f>SUM(H97:H101)</f>
        <v>733</v>
      </c>
      <c r="I102" s="18"/>
      <c r="J102" s="23">
        <f>SUM(J97:J101)</f>
        <v>118539</v>
      </c>
      <c r="K102" s="18"/>
      <c r="L102" s="23">
        <f>SUM(L97:L101)</f>
        <v>100469</v>
      </c>
      <c r="M102" s="19"/>
      <c r="N102" s="23">
        <f>SUM(N97:N101)</f>
        <v>474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</row>
    <row r="103" spans="1:176" s="8" customFormat="1" ht="13.5" x14ac:dyDescent="0.25">
      <c r="B103" s="19"/>
      <c r="C103" s="18"/>
      <c r="D103" s="19"/>
      <c r="E103" s="18"/>
      <c r="F103" s="19"/>
      <c r="G103" s="18"/>
      <c r="H103" s="19"/>
      <c r="I103" s="18"/>
      <c r="J103" s="19"/>
      <c r="K103" s="18"/>
      <c r="L103" s="19"/>
      <c r="M103" s="19"/>
      <c r="N103" s="1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</row>
    <row r="104" spans="1:176" s="8" customFormat="1" ht="13.5" x14ac:dyDescent="0.25">
      <c r="A104" s="13" t="s">
        <v>52</v>
      </c>
      <c r="B104" s="20">
        <f>B84+B89+B94+B102</f>
        <v>508576</v>
      </c>
      <c r="C104" s="21"/>
      <c r="D104" s="20">
        <f>D84+D89+D94+D102</f>
        <v>268408</v>
      </c>
      <c r="E104" s="21"/>
      <c r="F104" s="20">
        <f>F84+F89+F94+F102</f>
        <v>1355</v>
      </c>
      <c r="G104" s="21"/>
      <c r="H104" s="20">
        <f>H84+H89+H94+H102</f>
        <v>1241</v>
      </c>
      <c r="I104" s="21"/>
      <c r="J104" s="20">
        <f>J84+J89+J94+J102</f>
        <v>118203</v>
      </c>
      <c r="K104" s="21"/>
      <c r="L104" s="20">
        <f>L84+L89+L94+L102</f>
        <v>118049</v>
      </c>
      <c r="M104" s="22"/>
      <c r="N104" s="20">
        <f>N84+N89+N94+N102</f>
        <v>1320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</row>
    <row r="105" spans="1:176" s="8" customFormat="1" ht="13.5" x14ac:dyDescent="0.25">
      <c r="A105" s="13"/>
      <c r="B105" s="22"/>
      <c r="C105" s="21"/>
      <c r="D105" s="22"/>
      <c r="E105" s="21"/>
      <c r="F105" s="22"/>
      <c r="G105" s="21"/>
      <c r="H105" s="22"/>
      <c r="I105" s="21"/>
      <c r="J105" s="22"/>
      <c r="K105" s="21"/>
      <c r="L105" s="22"/>
      <c r="M105" s="22"/>
      <c r="N105" s="22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</row>
    <row r="106" spans="1:176" s="8" customFormat="1" ht="13.5" x14ac:dyDescent="0.25">
      <c r="A106" s="8" t="s">
        <v>36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9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</row>
    <row r="107" spans="1:176" s="8" customFormat="1" ht="13.5" x14ac:dyDescent="0.25">
      <c r="A107" s="8" t="s">
        <v>38</v>
      </c>
      <c r="B107" s="18">
        <f t="shared" ref="B107:B112" si="9">SUM(D107:N107)</f>
        <v>2262</v>
      </c>
      <c r="C107" s="18"/>
      <c r="D107" s="18">
        <v>0</v>
      </c>
      <c r="E107" s="18"/>
      <c r="F107" s="18">
        <v>0</v>
      </c>
      <c r="G107" s="18"/>
      <c r="H107" s="18">
        <v>0</v>
      </c>
      <c r="I107" s="18"/>
      <c r="J107" s="10">
        <v>2262</v>
      </c>
      <c r="K107" s="18"/>
      <c r="L107" s="18">
        <v>0</v>
      </c>
      <c r="M107" s="19"/>
      <c r="N107" s="18">
        <v>0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</row>
    <row r="108" spans="1:176" s="8" customFormat="1" ht="13.5" x14ac:dyDescent="0.25">
      <c r="A108" s="8" t="s">
        <v>85</v>
      </c>
      <c r="B108" s="18">
        <f t="shared" si="9"/>
        <v>38364</v>
      </c>
      <c r="C108" s="18"/>
      <c r="D108" s="18">
        <v>5499</v>
      </c>
      <c r="E108" s="18"/>
      <c r="F108" s="18">
        <v>0</v>
      </c>
      <c r="G108" s="18"/>
      <c r="H108" s="18">
        <v>29790</v>
      </c>
      <c r="I108" s="18"/>
      <c r="J108" s="10">
        <v>3075</v>
      </c>
      <c r="K108" s="18"/>
      <c r="L108" s="18">
        <v>0</v>
      </c>
      <c r="M108" s="19"/>
      <c r="N108" s="18">
        <v>0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</row>
    <row r="109" spans="1:176" s="8" customFormat="1" ht="13.5" x14ac:dyDescent="0.25">
      <c r="A109" s="8" t="s">
        <v>84</v>
      </c>
      <c r="B109" s="18">
        <f t="shared" si="9"/>
        <v>75994</v>
      </c>
      <c r="C109" s="10"/>
      <c r="D109" s="10">
        <v>59234</v>
      </c>
      <c r="E109" s="10"/>
      <c r="F109" s="10">
        <v>39</v>
      </c>
      <c r="G109" s="10"/>
      <c r="H109" s="10">
        <v>2812</v>
      </c>
      <c r="I109" s="10"/>
      <c r="J109" s="10">
        <v>13619</v>
      </c>
      <c r="K109" s="10"/>
      <c r="L109" s="10">
        <v>290</v>
      </c>
      <c r="M109" s="11"/>
      <c r="N109" s="10">
        <v>0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</row>
    <row r="110" spans="1:176" s="8" customFormat="1" ht="13.5" x14ac:dyDescent="0.25">
      <c r="A110" s="8" t="s">
        <v>37</v>
      </c>
      <c r="B110" s="18">
        <f t="shared" si="9"/>
        <v>250182</v>
      </c>
      <c r="C110" s="10"/>
      <c r="D110" s="10">
        <v>107942</v>
      </c>
      <c r="E110" s="10"/>
      <c r="F110" s="10">
        <v>39</v>
      </c>
      <c r="G110" s="10"/>
      <c r="H110" s="10">
        <v>3805</v>
      </c>
      <c r="I110" s="10"/>
      <c r="J110" s="10">
        <v>138396</v>
      </c>
      <c r="K110" s="10"/>
      <c r="L110" s="10">
        <v>0</v>
      </c>
      <c r="M110" s="11"/>
      <c r="N110" s="10">
        <v>0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</row>
    <row r="111" spans="1:176" s="8" customFormat="1" ht="13.5" x14ac:dyDescent="0.25">
      <c r="A111" s="8" t="s">
        <v>82</v>
      </c>
      <c r="B111" s="18">
        <f t="shared" si="9"/>
        <v>386244</v>
      </c>
      <c r="C111" s="18"/>
      <c r="D111" s="18">
        <v>287653</v>
      </c>
      <c r="E111" s="18"/>
      <c r="F111" s="18">
        <v>0</v>
      </c>
      <c r="G111" s="18"/>
      <c r="H111" s="18">
        <v>4818</v>
      </c>
      <c r="I111" s="18"/>
      <c r="J111" s="10">
        <v>61006</v>
      </c>
      <c r="K111" s="18"/>
      <c r="L111" s="18">
        <v>32767</v>
      </c>
      <c r="M111" s="19"/>
      <c r="N111" s="18">
        <v>0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</row>
    <row r="112" spans="1:176" s="8" customFormat="1" ht="13.5" x14ac:dyDescent="0.25">
      <c r="A112" s="8" t="s">
        <v>83</v>
      </c>
      <c r="B112" s="18">
        <f t="shared" si="9"/>
        <v>10782</v>
      </c>
      <c r="C112" s="18"/>
      <c r="D112" s="18">
        <v>9691</v>
      </c>
      <c r="E112" s="18"/>
      <c r="F112" s="18">
        <v>0</v>
      </c>
      <c r="G112" s="18"/>
      <c r="H112" s="18">
        <v>981</v>
      </c>
      <c r="I112" s="18"/>
      <c r="J112" s="10">
        <v>110</v>
      </c>
      <c r="K112" s="18"/>
      <c r="L112" s="18">
        <v>0</v>
      </c>
      <c r="M112" s="19"/>
      <c r="N112" s="18">
        <v>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</row>
    <row r="113" spans="1:176" s="8" customFormat="1" ht="13.5" x14ac:dyDescent="0.25">
      <c r="A113" s="8" t="s">
        <v>39</v>
      </c>
      <c r="B113" s="23">
        <f>SUM(B107:B112)</f>
        <v>763828</v>
      </c>
      <c r="C113" s="18"/>
      <c r="D113" s="23">
        <f>SUM(D107:D112)</f>
        <v>470019</v>
      </c>
      <c r="E113" s="18"/>
      <c r="F113" s="23">
        <f>SUM(F107:F112)</f>
        <v>78</v>
      </c>
      <c r="G113" s="18"/>
      <c r="H113" s="23">
        <f>SUM(H107:H112)</f>
        <v>42206</v>
      </c>
      <c r="I113" s="18"/>
      <c r="J113" s="23">
        <f>SUM(J107:J112)</f>
        <v>218468</v>
      </c>
      <c r="K113" s="18"/>
      <c r="L113" s="23">
        <f>SUM(L107:L112)</f>
        <v>33057</v>
      </c>
      <c r="M113" s="19"/>
      <c r="N113" s="23">
        <f>SUM(N107:N112)</f>
        <v>0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</row>
    <row r="114" spans="1:176" s="8" customFormat="1" ht="13.5" x14ac:dyDescent="0.25">
      <c r="B114" s="19"/>
      <c r="C114" s="18"/>
      <c r="D114" s="19"/>
      <c r="E114" s="18"/>
      <c r="F114" s="19"/>
      <c r="G114" s="18"/>
      <c r="H114" s="19"/>
      <c r="I114" s="18"/>
      <c r="J114" s="19"/>
      <c r="K114" s="18"/>
      <c r="L114" s="19"/>
      <c r="M114" s="19"/>
      <c r="N114" s="1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</row>
    <row r="115" spans="1:176" s="8" customFormat="1" ht="13.5" x14ac:dyDescent="0.25">
      <c r="A115" s="8" t="s">
        <v>40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  <c r="N115" s="10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</row>
    <row r="116" spans="1:176" s="8" customFormat="1" ht="13.5" x14ac:dyDescent="0.25">
      <c r="A116" s="8" t="s">
        <v>41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9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</row>
    <row r="117" spans="1:176" s="8" customFormat="1" ht="13.5" x14ac:dyDescent="0.25">
      <c r="A117" s="8" t="s">
        <v>42</v>
      </c>
      <c r="B117" s="10">
        <f>SUM(D117:N117)</f>
        <v>12130</v>
      </c>
      <c r="C117" s="10"/>
      <c r="D117" s="10">
        <v>11814</v>
      </c>
      <c r="E117" s="10"/>
      <c r="F117" s="10">
        <v>0</v>
      </c>
      <c r="G117" s="10"/>
      <c r="H117" s="10">
        <v>0</v>
      </c>
      <c r="I117" s="10"/>
      <c r="J117" s="10">
        <v>0</v>
      </c>
      <c r="K117" s="10"/>
      <c r="L117" s="10">
        <v>0</v>
      </c>
      <c r="M117" s="11"/>
      <c r="N117" s="10">
        <v>316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</row>
    <row r="118" spans="1:176" s="8" customFormat="1" ht="13.5" x14ac:dyDescent="0.25">
      <c r="A118" s="8" t="s">
        <v>89</v>
      </c>
      <c r="B118" s="10">
        <f>SUM(D118:N118)</f>
        <v>271404</v>
      </c>
      <c r="C118" s="10"/>
      <c r="D118" s="10">
        <v>13265</v>
      </c>
      <c r="E118" s="10"/>
      <c r="F118" s="10">
        <v>0</v>
      </c>
      <c r="G118" s="10"/>
      <c r="H118" s="10">
        <v>0</v>
      </c>
      <c r="I118" s="10"/>
      <c r="J118" s="10">
        <v>252780</v>
      </c>
      <c r="K118" s="10"/>
      <c r="L118" s="10">
        <v>4696</v>
      </c>
      <c r="M118" s="11"/>
      <c r="N118" s="10">
        <v>663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</row>
    <row r="119" spans="1:176" s="8" customFormat="1" ht="13.5" x14ac:dyDescent="0.25">
      <c r="A119" s="8" t="s">
        <v>43</v>
      </c>
      <c r="B119" s="10">
        <f>SUM(D119:N119)</f>
        <v>9120</v>
      </c>
      <c r="C119" s="10"/>
      <c r="D119" s="10">
        <v>2947</v>
      </c>
      <c r="E119" s="10"/>
      <c r="F119" s="10">
        <v>0</v>
      </c>
      <c r="G119" s="10"/>
      <c r="H119" s="10">
        <v>0</v>
      </c>
      <c r="I119" s="10"/>
      <c r="J119" s="10">
        <v>6041</v>
      </c>
      <c r="K119" s="10"/>
      <c r="L119" s="10">
        <v>0</v>
      </c>
      <c r="M119" s="11"/>
      <c r="N119" s="10">
        <v>132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</row>
    <row r="120" spans="1:176" s="8" customFormat="1" ht="13.5" x14ac:dyDescent="0.25">
      <c r="A120" s="8" t="s">
        <v>88</v>
      </c>
      <c r="B120" s="10">
        <f>SUM(D120:N120)</f>
        <v>5366</v>
      </c>
      <c r="C120" s="10"/>
      <c r="D120" s="10">
        <v>5059</v>
      </c>
      <c r="E120" s="10"/>
      <c r="F120" s="10">
        <v>0</v>
      </c>
      <c r="G120" s="10"/>
      <c r="H120" s="10">
        <v>0</v>
      </c>
      <c r="I120" s="10"/>
      <c r="J120" s="10">
        <v>0</v>
      </c>
      <c r="K120" s="10"/>
      <c r="L120" s="10">
        <v>0</v>
      </c>
      <c r="M120" s="11"/>
      <c r="N120" s="10">
        <v>307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</row>
    <row r="121" spans="1:176" s="8" customFormat="1" ht="13.5" x14ac:dyDescent="0.25">
      <c r="A121" s="13" t="s">
        <v>44</v>
      </c>
      <c r="B121" s="10">
        <f>SUM(D121:N121)</f>
        <v>158725</v>
      </c>
      <c r="C121" s="18"/>
      <c r="D121" s="18">
        <v>114438</v>
      </c>
      <c r="E121" s="18"/>
      <c r="F121" s="18">
        <v>44287</v>
      </c>
      <c r="G121" s="18"/>
      <c r="H121" s="18">
        <v>0</v>
      </c>
      <c r="I121" s="18"/>
      <c r="J121" s="10">
        <v>0</v>
      </c>
      <c r="K121" s="18"/>
      <c r="L121" s="18">
        <v>0</v>
      </c>
      <c r="M121" s="19"/>
      <c r="N121" s="18">
        <v>0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</row>
    <row r="122" spans="1:176" s="8" customFormat="1" ht="13.5" x14ac:dyDescent="0.25">
      <c r="A122" s="13" t="s">
        <v>86</v>
      </c>
      <c r="B122" s="10">
        <f t="shared" ref="B122" si="10">SUM(D122:N122)</f>
        <v>35298</v>
      </c>
      <c r="C122" s="21"/>
      <c r="D122" s="22">
        <v>33648</v>
      </c>
      <c r="E122" s="21"/>
      <c r="F122" s="22">
        <v>0</v>
      </c>
      <c r="G122" s="21"/>
      <c r="H122" s="22">
        <v>0</v>
      </c>
      <c r="I122" s="21"/>
      <c r="J122" s="22">
        <v>0</v>
      </c>
      <c r="K122" s="21"/>
      <c r="L122" s="22">
        <v>0</v>
      </c>
      <c r="M122" s="22"/>
      <c r="N122" s="22">
        <v>1650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</row>
    <row r="123" spans="1:176" s="8" customFormat="1" ht="13.5" x14ac:dyDescent="0.25">
      <c r="A123" s="8" t="s">
        <v>53</v>
      </c>
      <c r="B123" s="23">
        <f>SUM(B117:B122)</f>
        <v>492043</v>
      </c>
      <c r="C123" s="18"/>
      <c r="D123" s="23">
        <f>SUM(D117:D122)</f>
        <v>181171</v>
      </c>
      <c r="E123" s="18"/>
      <c r="F123" s="23">
        <f>SUM(F117:F122)</f>
        <v>44287</v>
      </c>
      <c r="G123" s="18"/>
      <c r="H123" s="23">
        <f>SUM(H117:H122)</f>
        <v>0</v>
      </c>
      <c r="I123" s="18"/>
      <c r="J123" s="23">
        <f>SUM(J117:J122)</f>
        <v>258821</v>
      </c>
      <c r="K123" s="18"/>
      <c r="L123" s="23">
        <f>SUM(L117:L122)</f>
        <v>4696</v>
      </c>
      <c r="M123" s="19"/>
      <c r="N123" s="23">
        <f>SUM(N117:N122)</f>
        <v>3068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</row>
    <row r="124" spans="1:176" s="8" customFormat="1" ht="13.5" x14ac:dyDescent="0.25">
      <c r="B124" s="19"/>
      <c r="C124" s="18"/>
      <c r="D124" s="19"/>
      <c r="E124" s="18"/>
      <c r="F124" s="19"/>
      <c r="G124" s="18"/>
      <c r="H124" s="19"/>
      <c r="I124" s="18"/>
      <c r="J124" s="19"/>
      <c r="K124" s="18"/>
      <c r="L124" s="19"/>
      <c r="M124" s="19"/>
      <c r="N124" s="1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</row>
    <row r="125" spans="1:176" s="8" customFormat="1" ht="13.5" x14ac:dyDescent="0.25">
      <c r="A125" s="8" t="s">
        <v>98</v>
      </c>
      <c r="B125" s="19"/>
      <c r="C125" s="18"/>
      <c r="D125" s="19"/>
      <c r="E125" s="18"/>
      <c r="F125" s="19"/>
      <c r="G125" s="18"/>
      <c r="H125" s="19"/>
      <c r="I125" s="18"/>
      <c r="J125" s="19"/>
      <c r="K125" s="18"/>
      <c r="L125" s="19"/>
      <c r="M125" s="19"/>
      <c r="N125" s="1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</row>
    <row r="126" spans="1:176" s="8" customFormat="1" ht="13.5" x14ac:dyDescent="0.25">
      <c r="A126" s="8" t="s">
        <v>89</v>
      </c>
      <c r="B126" s="10">
        <f t="shared" ref="B126" si="11">SUM(D126:N126)</f>
        <v>73189</v>
      </c>
      <c r="C126" s="21"/>
      <c r="D126" s="22">
        <v>0</v>
      </c>
      <c r="E126" s="21"/>
      <c r="F126" s="22">
        <v>0</v>
      </c>
      <c r="G126" s="21"/>
      <c r="H126" s="22">
        <v>0</v>
      </c>
      <c r="I126" s="21"/>
      <c r="J126" s="22">
        <v>33617</v>
      </c>
      <c r="K126" s="21"/>
      <c r="L126" s="22">
        <v>39572</v>
      </c>
      <c r="M126" s="22"/>
      <c r="N126" s="22">
        <v>0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</row>
    <row r="127" spans="1:176" s="8" customFormat="1" ht="13.5" x14ac:dyDescent="0.25">
      <c r="A127" s="8" t="s">
        <v>99</v>
      </c>
      <c r="B127" s="23">
        <f>SUM(B126:B126)</f>
        <v>73189</v>
      </c>
      <c r="C127" s="18"/>
      <c r="D127" s="23">
        <f>SUM(D126:D126)</f>
        <v>0</v>
      </c>
      <c r="E127" s="18"/>
      <c r="F127" s="23">
        <f>SUM(F126:F126)</f>
        <v>0</v>
      </c>
      <c r="G127" s="18"/>
      <c r="H127" s="23">
        <f>SUM(H126:H126)</f>
        <v>0</v>
      </c>
      <c r="I127" s="18"/>
      <c r="J127" s="23">
        <f>SUM(J126:J126)</f>
        <v>33617</v>
      </c>
      <c r="K127" s="18"/>
      <c r="L127" s="23">
        <f>SUM(L126:L126)</f>
        <v>39572</v>
      </c>
      <c r="M127" s="19"/>
      <c r="N127" s="23">
        <f>SUM(N126:N126)</f>
        <v>0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</row>
    <row r="128" spans="1:176" s="8" customFormat="1" ht="13.5" x14ac:dyDescent="0.25">
      <c r="B128" s="19"/>
      <c r="C128" s="18"/>
      <c r="D128" s="19"/>
      <c r="E128" s="18"/>
      <c r="F128" s="19"/>
      <c r="G128" s="18"/>
      <c r="H128" s="19"/>
      <c r="I128" s="18"/>
      <c r="J128" s="19"/>
      <c r="K128" s="18"/>
      <c r="L128" s="19"/>
      <c r="M128" s="19"/>
      <c r="N128" s="1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</row>
    <row r="129" spans="1:176" s="8" customFormat="1" ht="13.5" x14ac:dyDescent="0.25">
      <c r="A129" s="8" t="s">
        <v>87</v>
      </c>
      <c r="B129" s="38">
        <f>SUM(D129:N129)</f>
        <v>5434266</v>
      </c>
      <c r="C129" s="10"/>
      <c r="D129" s="38">
        <v>0</v>
      </c>
      <c r="E129" s="10"/>
      <c r="F129" s="38">
        <v>0</v>
      </c>
      <c r="G129" s="10"/>
      <c r="H129" s="38">
        <v>0</v>
      </c>
      <c r="I129" s="10"/>
      <c r="J129" s="38">
        <v>5422736</v>
      </c>
      <c r="K129" s="10"/>
      <c r="L129" s="38">
        <v>0</v>
      </c>
      <c r="M129" s="11"/>
      <c r="N129" s="38">
        <v>11530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</row>
    <row r="130" spans="1:176" s="8" customFormat="1" ht="13.5" x14ac:dyDescent="0.25">
      <c r="B130" s="19"/>
      <c r="C130" s="18"/>
      <c r="D130" s="19"/>
      <c r="E130" s="18"/>
      <c r="F130" s="19"/>
      <c r="G130" s="18"/>
      <c r="H130" s="19"/>
      <c r="I130" s="18"/>
      <c r="J130" s="19"/>
      <c r="K130" s="18"/>
      <c r="L130" s="19"/>
      <c r="M130" s="19"/>
      <c r="N130" s="1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</row>
    <row r="131" spans="1:176" s="8" customFormat="1" ht="13.5" x14ac:dyDescent="0.25">
      <c r="A131" s="8" t="s">
        <v>49</v>
      </c>
      <c r="B131" s="20">
        <f>N131+L131+J131+H131+D131+F131</f>
        <v>11863153.35</v>
      </c>
      <c r="C131" s="21"/>
      <c r="D131" s="20">
        <f>SUM(D50,D69,D77,D104,D113,D123,D129,D127)</f>
        <v>3993946.35</v>
      </c>
      <c r="E131" s="21"/>
      <c r="F131" s="20">
        <f>SUM(F50,F69,F77,F104,F113,F123,F129,F127)</f>
        <v>91845</v>
      </c>
      <c r="G131" s="21"/>
      <c r="H131" s="20">
        <f>SUM(H50,H69,H77,H104,H113,H123,H129,H127)</f>
        <v>161556</v>
      </c>
      <c r="I131" s="21"/>
      <c r="J131" s="20">
        <f>SUM(J50,J69,J77,J104,J113,J123,J129,J127)</f>
        <v>7251377</v>
      </c>
      <c r="K131" s="21"/>
      <c r="L131" s="20">
        <f>SUM(L50,L69,L77,L104,L113,L123,L129,L127)</f>
        <v>288200</v>
      </c>
      <c r="M131" s="22"/>
      <c r="N131" s="20">
        <f>SUM(N50,N69,N77,N104,N113,N123,N129,N127)</f>
        <v>76229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</row>
    <row r="132" spans="1:176" s="8" customFormat="1" ht="13.5" x14ac:dyDescent="0.25">
      <c r="A132" s="13"/>
      <c r="B132" s="22"/>
      <c r="C132" s="21"/>
      <c r="D132" s="22"/>
      <c r="E132" s="21"/>
      <c r="F132" s="22"/>
      <c r="G132" s="21"/>
      <c r="H132" s="22"/>
      <c r="I132" s="21"/>
      <c r="J132" s="22"/>
      <c r="K132" s="21"/>
      <c r="L132" s="22"/>
      <c r="M132" s="22"/>
      <c r="N132" s="2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</row>
    <row r="133" spans="1:176" s="8" customFormat="1" ht="13.5" x14ac:dyDescent="0.25">
      <c r="A133" s="8" t="s">
        <v>45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9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</row>
    <row r="134" spans="1:176" s="8" customFormat="1" ht="13.5" x14ac:dyDescent="0.25">
      <c r="A134" s="8" t="s">
        <v>46</v>
      </c>
      <c r="B134" s="10">
        <f>SUM(D134:N134)</f>
        <v>2503969</v>
      </c>
      <c r="C134" s="10"/>
      <c r="D134" s="10">
        <v>974807</v>
      </c>
      <c r="E134" s="10"/>
      <c r="F134" s="10">
        <v>9666</v>
      </c>
      <c r="G134" s="10"/>
      <c r="H134" s="10">
        <v>196437</v>
      </c>
      <c r="I134" s="10"/>
      <c r="J134" s="18">
        <v>1297033</v>
      </c>
      <c r="K134" s="10"/>
      <c r="L134" s="10">
        <v>24159</v>
      </c>
      <c r="M134" s="11"/>
      <c r="N134" s="10">
        <v>1867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</row>
    <row r="135" spans="1:176" s="8" customFormat="1" ht="13.5" x14ac:dyDescent="0.25">
      <c r="A135" s="8" t="s">
        <v>47</v>
      </c>
      <c r="B135" s="23">
        <f>SUM(B134)</f>
        <v>2503969</v>
      </c>
      <c r="C135" s="18"/>
      <c r="D135" s="23">
        <f>SUM(D134)</f>
        <v>974807</v>
      </c>
      <c r="E135" s="18"/>
      <c r="F135" s="23">
        <f>SUM(F134)</f>
        <v>9666</v>
      </c>
      <c r="G135" s="18"/>
      <c r="H135" s="23">
        <f>SUM(H134)</f>
        <v>196437</v>
      </c>
      <c r="I135" s="18"/>
      <c r="J135" s="23">
        <f>SUM(J134)</f>
        <v>1297033</v>
      </c>
      <c r="K135" s="18"/>
      <c r="L135" s="23">
        <f>SUM(L134)</f>
        <v>24159</v>
      </c>
      <c r="M135" s="19"/>
      <c r="N135" s="23">
        <f>SUM(N134)</f>
        <v>1867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</row>
    <row r="136" spans="1:176" s="8" customFormat="1" ht="13.5" x14ac:dyDescent="0.25">
      <c r="B136" s="24"/>
      <c r="C136" s="18"/>
      <c r="D136" s="24"/>
      <c r="E136" s="18"/>
      <c r="F136" s="24"/>
      <c r="G136" s="18"/>
      <c r="H136" s="24"/>
      <c r="I136" s="18"/>
      <c r="J136" s="24"/>
      <c r="K136" s="18"/>
      <c r="L136" s="24"/>
      <c r="M136" s="19"/>
      <c r="N136" s="24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</row>
    <row r="137" spans="1:176" s="8" customFormat="1" ht="14.25" thickBot="1" x14ac:dyDescent="0.3">
      <c r="A137" s="8" t="s">
        <v>48</v>
      </c>
      <c r="B137" s="25">
        <f>SUM(B131,B135)</f>
        <v>14367122.35</v>
      </c>
      <c r="C137" s="21"/>
      <c r="D137" s="25">
        <f>SUM(D131,D135)</f>
        <v>4968753.3499999996</v>
      </c>
      <c r="E137" s="21"/>
      <c r="F137" s="25">
        <f>SUM(F131,F135)</f>
        <v>101511</v>
      </c>
      <c r="G137" s="21"/>
      <c r="H137" s="25">
        <f>SUM(H131,H135)</f>
        <v>357993</v>
      </c>
      <c r="I137" s="21"/>
      <c r="J137" s="25">
        <f>SUM(J131,J135)</f>
        <v>8548410</v>
      </c>
      <c r="K137" s="21"/>
      <c r="L137" s="25">
        <f>SUM(L131,L135)</f>
        <v>312359</v>
      </c>
      <c r="M137" s="22"/>
      <c r="N137" s="25">
        <f>SUM(N131,N135)</f>
        <v>78096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</row>
    <row r="138" spans="1:176" s="39" customFormat="1" ht="14.25" thickTop="1" x14ac:dyDescent="0.25">
      <c r="B138" s="39">
        <v>14367122.619999999</v>
      </c>
      <c r="D138" s="39">
        <v>4968753.6500000004</v>
      </c>
      <c r="F138" s="39">
        <v>101511.41</v>
      </c>
      <c r="H138" s="39">
        <v>357991.88</v>
      </c>
      <c r="J138" s="39">
        <v>8548410.0800000001</v>
      </c>
      <c r="L138" s="39">
        <v>312359.21999999997</v>
      </c>
      <c r="M138" s="40"/>
      <c r="N138" s="40">
        <v>78096.38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</row>
    <row r="139" spans="1:176" s="14" customFormat="1" x14ac:dyDescent="0.25">
      <c r="B139" s="26">
        <f>B138-B137</f>
        <v>0.26999999955296516</v>
      </c>
      <c r="C139" s="26"/>
      <c r="D139" s="26">
        <f>D138-D137</f>
        <v>0.30000000074505806</v>
      </c>
      <c r="E139" s="26"/>
      <c r="F139" s="26">
        <f>F138-F137</f>
        <v>0.41000000000349246</v>
      </c>
      <c r="G139" s="26"/>
      <c r="H139" s="26">
        <f>H138-H137</f>
        <v>-1.1199999999953434</v>
      </c>
      <c r="I139" s="26"/>
      <c r="J139" s="26">
        <f>J138-J137</f>
        <v>8.0000000074505806E-2</v>
      </c>
      <c r="K139" s="26"/>
      <c r="L139" s="26">
        <f>L138-L137</f>
        <v>0.21999999997206032</v>
      </c>
      <c r="M139" s="27"/>
      <c r="N139" s="28">
        <f>N138-N137</f>
        <v>0.38000000000465661</v>
      </c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</row>
    <row r="140" spans="1:176" s="14" customFormat="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7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</row>
    <row r="141" spans="1:176" s="14" customFormat="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7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</row>
    <row r="142" spans="1:176" s="14" customFormat="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7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</row>
    <row r="143" spans="1:176" s="14" customFormat="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7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</row>
    <row r="144" spans="1:176" s="14" customFormat="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7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</row>
    <row r="145" spans="2:176" s="14" customFormat="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7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</row>
    <row r="146" spans="2:176" s="14" customFormat="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7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</row>
    <row r="147" spans="2:176" s="14" customFormat="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7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</row>
    <row r="148" spans="2:176" s="14" customFormat="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7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</row>
    <row r="149" spans="2:176" s="14" customFormat="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</row>
    <row r="150" spans="2:176" s="14" customFormat="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7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</row>
    <row r="151" spans="2:176" s="14" customFormat="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</row>
    <row r="152" spans="2:176" s="14" customFormat="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7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</row>
    <row r="153" spans="2:176" s="14" customFormat="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</row>
    <row r="154" spans="2:176" s="14" customFormat="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7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</row>
    <row r="155" spans="2:176" s="14" customFormat="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</row>
    <row r="156" spans="2:176" s="14" customFormat="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7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</row>
    <row r="157" spans="2:176" s="14" customFormat="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7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</row>
    <row r="158" spans="2:176" s="14" customFormat="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7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</row>
    <row r="159" spans="2:176" s="14" customFormat="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</row>
    <row r="160" spans="2:176" s="14" customFormat="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7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</row>
    <row r="161" spans="2:176" s="14" customFormat="1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</row>
    <row r="162" spans="2:176" s="14" customFormat="1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</row>
    <row r="163" spans="2:176" s="14" customFormat="1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</row>
    <row r="164" spans="2:176" s="14" customFormat="1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7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</row>
    <row r="165" spans="2:176" s="14" customFormat="1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7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</row>
    <row r="166" spans="2:176" s="14" customFormat="1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7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</row>
    <row r="167" spans="2:176" s="14" customFormat="1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7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</row>
    <row r="168" spans="2:176" s="14" customFormat="1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7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</row>
    <row r="169" spans="2:176" s="14" customFormat="1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</row>
    <row r="170" spans="2:176" s="14" customFormat="1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7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</row>
    <row r="171" spans="2:176" s="14" customFormat="1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7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</row>
    <row r="172" spans="2:176" s="14" customFormat="1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7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</row>
    <row r="173" spans="2:176" s="14" customFormat="1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7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</row>
    <row r="174" spans="2:176" s="14" customFormat="1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7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</row>
    <row r="175" spans="2:176" s="14" customFormat="1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7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</row>
    <row r="176" spans="2:176" s="14" customFormat="1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7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</row>
    <row r="177" spans="2:176" s="14" customFormat="1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7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</row>
    <row r="178" spans="2:176" s="14" customFormat="1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7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</row>
    <row r="179" spans="2:176" s="14" customFormat="1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7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</row>
    <row r="180" spans="2:176" s="14" customFormat="1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7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</row>
    <row r="181" spans="2:176" s="14" customFormat="1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7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</row>
    <row r="182" spans="2:176" s="14" customFormat="1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7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</row>
    <row r="183" spans="2:176" s="14" customFormat="1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</row>
    <row r="184" spans="2:176" s="14" customFormat="1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7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</row>
    <row r="185" spans="2:176" s="14" customFormat="1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7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</row>
    <row r="186" spans="2:176" s="14" customFormat="1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7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</row>
    <row r="187" spans="2:176" s="14" customFormat="1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7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</row>
    <row r="188" spans="2:176" s="14" customFormat="1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7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</row>
    <row r="189" spans="2:176" s="14" customFormat="1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7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</row>
    <row r="190" spans="2:176" s="14" customFormat="1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7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</row>
    <row r="191" spans="2:176" s="14" customFormat="1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7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</row>
    <row r="192" spans="2:176" s="14" customFormat="1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7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</row>
    <row r="193" spans="2:176" s="14" customFormat="1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7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</row>
    <row r="194" spans="2:176" s="14" customFormat="1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7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</row>
    <row r="195" spans="2:176" s="14" customFormat="1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7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</row>
    <row r="196" spans="2:176" s="14" customFormat="1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7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</row>
    <row r="197" spans="2:176" s="14" customFormat="1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7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</row>
    <row r="198" spans="2:176" s="14" customFormat="1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7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</row>
    <row r="199" spans="2:176" s="14" customFormat="1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7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</row>
    <row r="200" spans="2:176" s="14" customFormat="1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7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</row>
    <row r="201" spans="2:176" s="14" customFormat="1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7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</row>
    <row r="202" spans="2:176" s="14" customFormat="1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7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</row>
    <row r="203" spans="2:176" s="14" customFormat="1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</row>
    <row r="204" spans="2:176" s="14" customFormat="1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7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</row>
    <row r="205" spans="2:176" s="14" customFormat="1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7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</row>
    <row r="206" spans="2:176" s="14" customFormat="1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7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</row>
    <row r="207" spans="2:176" s="14" customFormat="1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7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</row>
    <row r="208" spans="2:176" s="14" customFormat="1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7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</row>
    <row r="209" spans="2:176" s="14" customFormat="1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7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</row>
    <row r="210" spans="2:176" s="14" customFormat="1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7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</row>
    <row r="211" spans="2:176" s="14" customFormat="1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7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</row>
    <row r="212" spans="2:176" s="14" customFormat="1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7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</row>
    <row r="213" spans="2:176" s="14" customFormat="1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7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</row>
    <row r="214" spans="2:176" s="14" customFormat="1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7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</row>
    <row r="215" spans="2:176" s="14" customFormat="1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7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</row>
    <row r="216" spans="2:176" s="14" customFormat="1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7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</row>
    <row r="217" spans="2:176" s="14" customFormat="1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7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</row>
    <row r="218" spans="2:176" s="14" customFormat="1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7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</row>
    <row r="219" spans="2:176" s="14" customFormat="1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7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</row>
    <row r="220" spans="2:176" s="14" customFormat="1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7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</row>
    <row r="221" spans="2:176" s="14" customFormat="1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7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</row>
    <row r="222" spans="2:176" s="14" customFormat="1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7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</row>
    <row r="223" spans="2:176" s="14" customFormat="1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7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</row>
    <row r="224" spans="2:176" s="14" customFormat="1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7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</row>
    <row r="225" spans="2:176" s="14" customFormat="1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7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</row>
    <row r="226" spans="2:176" s="14" customFormat="1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7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</row>
    <row r="227" spans="2:176" s="14" customFormat="1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7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</row>
    <row r="228" spans="2:176" s="14" customFormat="1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7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</row>
    <row r="229" spans="2:176" s="14" customFormat="1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7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</row>
    <row r="230" spans="2:176" s="14" customFormat="1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7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</row>
    <row r="231" spans="2:176" s="14" customFormat="1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7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</row>
    <row r="232" spans="2:176" s="14" customFormat="1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7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</row>
    <row r="233" spans="2:176" s="14" customFormat="1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7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</row>
    <row r="234" spans="2:176" s="14" customFormat="1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7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</row>
    <row r="235" spans="2:176" s="14" customFormat="1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7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</row>
    <row r="236" spans="2:176" s="14" customFormat="1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7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</row>
    <row r="237" spans="2:176" s="14" customFormat="1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7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</row>
    <row r="238" spans="2:176" s="14" customFormat="1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7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</row>
    <row r="239" spans="2:176" s="14" customFormat="1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7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</row>
    <row r="240" spans="2:176" s="14" customFormat="1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7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</row>
    <row r="241" spans="2:176" s="14" customFormat="1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</row>
    <row r="242" spans="2:176" s="14" customFormat="1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7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</row>
    <row r="243" spans="2:176" s="14" customFormat="1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7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</row>
    <row r="244" spans="2:176" s="14" customFormat="1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7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</row>
    <row r="245" spans="2:176" s="14" customFormat="1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7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</row>
    <row r="246" spans="2:176" s="14" customFormat="1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7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</row>
    <row r="247" spans="2:176" s="14" customFormat="1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7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</row>
    <row r="248" spans="2:176" s="14" customFormat="1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7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</row>
    <row r="249" spans="2:176" s="14" customFormat="1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7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</row>
    <row r="250" spans="2:176" s="14" customFormat="1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7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</row>
    <row r="251" spans="2:176" s="14" customFormat="1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7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</row>
    <row r="252" spans="2:176" s="14" customFormat="1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7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</row>
    <row r="253" spans="2:176" s="14" customFormat="1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7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</row>
    <row r="254" spans="2:176" s="14" customFormat="1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7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</row>
    <row r="255" spans="2:176" s="14" customFormat="1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7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</row>
    <row r="256" spans="2:176" s="14" customFormat="1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7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</row>
    <row r="257" spans="2:176" s="14" customFormat="1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7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</row>
    <row r="258" spans="2:176" s="14" customFormat="1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7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</row>
    <row r="259" spans="2:176" s="14" customFormat="1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7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</row>
    <row r="260" spans="2:176" s="14" customFormat="1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7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</row>
    <row r="261" spans="2:176" s="14" customFormat="1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7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</row>
    <row r="262" spans="2:176" s="14" customFormat="1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7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</row>
    <row r="263" spans="2:176" s="14" customFormat="1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7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</row>
    <row r="264" spans="2:176" s="14" customFormat="1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7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</row>
    <row r="265" spans="2:176" s="14" customFormat="1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7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</row>
    <row r="266" spans="2:176" s="14" customFormat="1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7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</row>
    <row r="267" spans="2:176" s="14" customFormat="1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7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</row>
    <row r="268" spans="2:176" s="14" customFormat="1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7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</row>
    <row r="269" spans="2:176" s="14" customFormat="1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7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</row>
    <row r="270" spans="2:176" s="14" customFormat="1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7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</row>
    <row r="271" spans="2:176" s="14" customFormat="1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7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</row>
    <row r="272" spans="2:176" s="14" customFormat="1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7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</row>
    <row r="273" spans="2:176" s="14" customFormat="1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7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</row>
    <row r="274" spans="2:176" s="14" customFormat="1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7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</row>
    <row r="275" spans="2:176" s="14" customFormat="1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7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</row>
    <row r="276" spans="2:176" s="14" customFormat="1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7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</row>
    <row r="277" spans="2:176" s="14" customFormat="1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7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</row>
    <row r="278" spans="2:176" s="14" customFormat="1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7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</row>
    <row r="279" spans="2:176" s="14" customFormat="1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7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</row>
    <row r="280" spans="2:176" s="14" customFormat="1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7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</row>
    <row r="281" spans="2:176" s="14" customFormat="1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7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</row>
    <row r="282" spans="2:176" s="14" customFormat="1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7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</row>
    <row r="283" spans="2:176" s="14" customFormat="1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7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</row>
    <row r="284" spans="2:176" s="14" customFormat="1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7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</row>
    <row r="285" spans="2:176" s="14" customFormat="1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</row>
    <row r="286" spans="2:176" s="14" customFormat="1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7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</row>
    <row r="287" spans="2:176" s="14" customFormat="1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7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</row>
    <row r="288" spans="2:176" s="14" customFormat="1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7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</row>
    <row r="289" spans="2:176" s="14" customFormat="1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7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</row>
    <row r="290" spans="2:176" s="14" customFormat="1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7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</row>
    <row r="291" spans="2:176" s="14" customFormat="1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7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</row>
    <row r="292" spans="2:176" s="14" customFormat="1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7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</row>
    <row r="293" spans="2:176" s="14" customFormat="1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7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</row>
    <row r="294" spans="2:176" s="14" customFormat="1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7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</row>
    <row r="295" spans="2:176" s="14" customFormat="1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7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</row>
    <row r="296" spans="2:176" s="14" customFormat="1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7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</row>
    <row r="297" spans="2:176" s="14" customFormat="1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7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</row>
    <row r="298" spans="2:176" s="14" customFormat="1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7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</row>
    <row r="299" spans="2:176" s="14" customFormat="1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7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</row>
    <row r="300" spans="2:176" s="14" customFormat="1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7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</row>
    <row r="301" spans="2:176" s="14" customFormat="1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7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</row>
    <row r="302" spans="2:176" s="14" customFormat="1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7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</row>
    <row r="303" spans="2:176" s="14" customFormat="1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7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</row>
    <row r="304" spans="2:176" s="14" customFormat="1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7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</row>
    <row r="305" spans="2:176" s="14" customFormat="1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7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</row>
    <row r="306" spans="2:176" s="14" customFormat="1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7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</row>
    <row r="307" spans="2:176" s="14" customFormat="1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7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</row>
    <row r="308" spans="2:176" s="14" customFormat="1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7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</row>
    <row r="309" spans="2:176" s="14" customFormat="1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7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</row>
    <row r="310" spans="2:176" s="14" customFormat="1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7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</row>
    <row r="311" spans="2:176" s="14" customFormat="1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7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</row>
    <row r="312" spans="2:176" s="14" customFormat="1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7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</row>
    <row r="313" spans="2:176" s="14" customFormat="1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7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</row>
    <row r="314" spans="2:176" s="14" customFormat="1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</row>
    <row r="315" spans="2:176" s="14" customFormat="1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7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</row>
    <row r="316" spans="2:176" s="14" customFormat="1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7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</row>
    <row r="317" spans="2:176" s="14" customFormat="1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7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</row>
    <row r="318" spans="2:176" s="14" customFormat="1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7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</row>
    <row r="319" spans="2:176" s="14" customFormat="1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7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</row>
    <row r="320" spans="2:176" s="14" customFormat="1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7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</row>
    <row r="321" spans="2:176" s="14" customFormat="1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7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</row>
    <row r="322" spans="2:176" s="14" customFormat="1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7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</row>
    <row r="323" spans="2:176" s="14" customFormat="1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7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</row>
    <row r="324" spans="2:176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2"/>
    </row>
    <row r="325" spans="2:176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2"/>
    </row>
    <row r="326" spans="2:176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2"/>
    </row>
    <row r="327" spans="2:176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2"/>
    </row>
    <row r="328" spans="2:176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2"/>
    </row>
    <row r="329" spans="2:176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2"/>
    </row>
    <row r="330" spans="2:176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2"/>
    </row>
    <row r="331" spans="2:176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2"/>
    </row>
    <row r="332" spans="2:176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2"/>
    </row>
    <row r="333" spans="2:176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2"/>
    </row>
    <row r="334" spans="2:176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2"/>
    </row>
    <row r="335" spans="2:176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2"/>
    </row>
    <row r="336" spans="2:176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2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2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2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2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2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2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2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2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2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2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2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2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2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2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2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2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2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2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2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2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2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2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2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2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2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2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2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2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2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2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2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2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2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2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2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2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2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2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2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2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2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2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2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2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2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2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2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2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2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2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2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2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2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2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2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2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2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2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2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2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2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2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2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2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2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2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2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2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2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2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2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2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2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2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2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2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2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2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2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2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2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2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2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2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2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2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2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2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2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2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2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2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2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2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2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2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2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2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2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2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2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2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2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2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2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2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2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2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2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2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2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2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2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2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2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2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2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2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2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2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2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2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2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2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2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2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2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2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2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2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2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2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2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2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2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2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2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2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2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2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2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2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2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2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2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2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2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2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2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2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2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2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2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2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2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2"/>
    </row>
    <row r="492" spans="2: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2"/>
    </row>
    <row r="493" spans="2: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2"/>
    </row>
    <row r="494" spans="2: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2"/>
    </row>
  </sheetData>
  <phoneticPr fontId="0" type="noConversion"/>
  <conditionalFormatting sqref="A132:N136 B137:N137 A11:N81 A82:B83 A84:N130 B131:N131">
    <cfRule type="expression" dxfId="15" priority="46" stopIfTrue="1">
      <formula>MOD(ROW(),2)=1</formula>
    </cfRule>
  </conditionalFormatting>
  <conditionalFormatting sqref="A137">
    <cfRule type="expression" dxfId="14" priority="26" stopIfTrue="1">
      <formula>MOD(ROW(),2)=1</formula>
    </cfRule>
  </conditionalFormatting>
  <conditionalFormatting sqref="A131">
    <cfRule type="expression" dxfId="13" priority="25" stopIfTrue="1">
      <formula>MOD(ROW(),2)=1</formula>
    </cfRule>
  </conditionalFormatting>
  <conditionalFormatting sqref="D82">
    <cfRule type="expression" dxfId="12" priority="14" stopIfTrue="1">
      <formula>MOD(ROW(),2)=1</formula>
    </cfRule>
  </conditionalFormatting>
  <conditionalFormatting sqref="F82">
    <cfRule type="expression" dxfId="11" priority="13" stopIfTrue="1">
      <formula>MOD(ROW(),2)=1</formula>
    </cfRule>
  </conditionalFormatting>
  <conditionalFormatting sqref="C82">
    <cfRule type="expression" dxfId="10" priority="12" stopIfTrue="1">
      <formula>MOD(ROW(),2)=1</formula>
    </cfRule>
  </conditionalFormatting>
  <conditionalFormatting sqref="E82">
    <cfRule type="expression" dxfId="9" priority="11" stopIfTrue="1">
      <formula>MOD(ROW(),2)=1</formula>
    </cfRule>
  </conditionalFormatting>
  <conditionalFormatting sqref="G82">
    <cfRule type="expression" dxfId="8" priority="10" stopIfTrue="1">
      <formula>MOD(ROW(),2)=1</formula>
    </cfRule>
  </conditionalFormatting>
  <conditionalFormatting sqref="I82">
    <cfRule type="expression" dxfId="7" priority="9" stopIfTrue="1">
      <formula>MOD(ROW(),2)=1</formula>
    </cfRule>
  </conditionalFormatting>
  <conditionalFormatting sqref="H82">
    <cfRule type="expression" dxfId="6" priority="8" stopIfTrue="1">
      <formula>MOD(ROW(),2)=1</formula>
    </cfRule>
  </conditionalFormatting>
  <conditionalFormatting sqref="J82">
    <cfRule type="expression" dxfId="5" priority="7" stopIfTrue="1">
      <formula>MOD(ROW(),2)=1</formula>
    </cfRule>
  </conditionalFormatting>
  <conditionalFormatting sqref="L82">
    <cfRule type="expression" dxfId="4" priority="6" stopIfTrue="1">
      <formula>MOD(ROW(),2)=1</formula>
    </cfRule>
  </conditionalFormatting>
  <conditionalFormatting sqref="K82">
    <cfRule type="expression" dxfId="3" priority="5" stopIfTrue="1">
      <formula>MOD(ROW(),2)=1</formula>
    </cfRule>
  </conditionalFormatting>
  <conditionalFormatting sqref="M82">
    <cfRule type="expression" dxfId="2" priority="4" stopIfTrue="1">
      <formula>MOD(ROW(),2)=1</formula>
    </cfRule>
  </conditionalFormatting>
  <conditionalFormatting sqref="N82">
    <cfRule type="expression" dxfId="1" priority="3" stopIfTrue="1">
      <formula>MOD(ROW(),2)=1</formula>
    </cfRule>
  </conditionalFormatting>
  <conditionalFormatting sqref="C83:N83">
    <cfRule type="expression" dxfId="0" priority="2" stopIfTrue="1">
      <formula>MOD(ROW(),2)=1</formula>
    </cfRule>
  </conditionalFormatting>
  <printOptions horizontalCentered="1"/>
  <pageMargins left="0.25" right="0.25" top="0.5" bottom="0.5" header="0.5" footer="0.5"/>
  <pageSetup scale="85" fitToHeight="0" orientation="landscape" r:id="rId1"/>
  <headerFooter alignWithMargins="0"/>
  <ignoredErrors>
    <ignoredError sqref="B16 C50 B46 B48 B55:B57 B62:B64 B107:B112 B58:N58 B65:N65 B76 C77 B100:B101 C102 B136 B135:N135 B121:B122 C113 C114:N114 B124 B123:N123 B132:B133 B140:B185 E50 G50 I50 K50 M50 O50 B74:B75 E77 G77 I77 K77 M77 B98:B99 B114:B119 B40:B43 B61 E102 B81:B83 G102 I102 K102 M102 E113:N1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C-2B</vt:lpstr>
      <vt:lpstr>'C-2B'!Print_Area</vt:lpstr>
      <vt:lpstr>'C-2B'!Print_Area_MI</vt:lpstr>
      <vt:lpstr>'C-2B'!Print_Titles</vt:lpstr>
      <vt:lpstr>'C-2B'!Print_Titles_MI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Danita C King</cp:lastModifiedBy>
  <cp:lastPrinted>2017-08-25T18:19:19Z</cp:lastPrinted>
  <dcterms:created xsi:type="dcterms:W3CDTF">2002-09-16T15:29:55Z</dcterms:created>
  <dcterms:modified xsi:type="dcterms:W3CDTF">2020-03-06T19:06:53Z</dcterms:modified>
</cp:coreProperties>
</file>