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a penn" sheetId="1" r:id="rId1"/>
  </sheets>
  <definedNames>
    <definedName name="\D">'c2a penn'!#REF!</definedName>
    <definedName name="\P">'c2a penn'!#REF!</definedName>
    <definedName name="DASH">'c2a penn'!#REF!</definedName>
    <definedName name="H_1">'c2a penn'!$A$3:$O$12</definedName>
    <definedName name="P_1">'c2a penn'!$A$13:$O$124</definedName>
    <definedName name="PAM">'c2a penn'!#REF!</definedName>
    <definedName name="_xlnm.Print_Area" localSheetId="0">'c2a penn'!$A$13:$O$124</definedName>
    <definedName name="_xlnm.Print_Titles" localSheetId="0">'c2a penn'!$1:$12</definedName>
    <definedName name="Print_Titles_MI">'c2a penn'!$3:$12</definedName>
    <definedName name="TEST">'c2a penn'!$A$13:$O$13</definedName>
  </definedNames>
  <calcPr fullCalcOnLoad="1"/>
</workbook>
</file>

<file path=xl/sharedStrings.xml><?xml version="1.0" encoding="utf-8"?>
<sst xmlns="http://schemas.openxmlformats.org/spreadsheetml/2006/main" count="207" uniqueCount="101">
  <si>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</si>
  <si>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</si>
  <si>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</si>
  <si>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</si>
  <si>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</si>
  <si>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</si>
  <si>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</si>
  <si>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</si>
  <si>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</si>
  <si>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/>
  </si>
  <si>
    <t xml:space="preserve"> </t>
  </si>
  <si>
    <t xml:space="preserve"> Educational and general:</t>
  </si>
  <si>
    <t xml:space="preserve"> Research--</t>
  </si>
  <si>
    <t xml:space="preserve"> Public service--</t>
  </si>
  <si>
    <t xml:space="preserve"> Academic support--</t>
  </si>
  <si>
    <t xml:space="preserve"> Institutional support--</t>
  </si>
  <si>
    <t xml:space="preserve"> Operation and maintenance of plant--</t>
  </si>
  <si>
    <t xml:space="preserve">   Basic research-</t>
  </si>
  <si>
    <t xml:space="preserve">     Associate Executive Director for basic research</t>
  </si>
  <si>
    <t xml:space="preserve">     Adipose tissue signaling </t>
  </si>
  <si>
    <t xml:space="preserve">     Autonomic neuroscience laboratory</t>
  </si>
  <si>
    <t xml:space="preserve">     Human genomics </t>
  </si>
  <si>
    <t xml:space="preserve">     Neuroscience</t>
  </si>
  <si>
    <t xml:space="preserve">     Nutritional neurobiology</t>
  </si>
  <si>
    <t xml:space="preserve">     Reproductive biology laboratory</t>
  </si>
  <si>
    <t xml:space="preserve">     Taste genetics</t>
  </si>
  <si>
    <t xml:space="preserve">        Total basic research</t>
  </si>
  <si>
    <t xml:space="preserve">   Clinical research-</t>
  </si>
  <si>
    <t xml:space="preserve">     Behavioral medicine</t>
  </si>
  <si>
    <t xml:space="preserve">     Human physiology</t>
  </si>
  <si>
    <t xml:space="preserve">     In-patient unit</t>
  </si>
  <si>
    <t xml:space="preserve">     Mass spectrometry</t>
  </si>
  <si>
    <t xml:space="preserve">     Outpatient clinic</t>
  </si>
  <si>
    <t xml:space="preserve">        Total clinical research</t>
  </si>
  <si>
    <t xml:space="preserve">          Total research</t>
  </si>
  <si>
    <t xml:space="preserve">     Division of education</t>
  </si>
  <si>
    <t xml:space="preserve">          Total public service</t>
  </si>
  <si>
    <t xml:space="preserve">   Basic research support-</t>
  </si>
  <si>
    <t xml:space="preserve">     Comparative biology core</t>
  </si>
  <si>
    <t xml:space="preserve">     Comparative metabolic core</t>
  </si>
  <si>
    <t xml:space="preserve">     Genomics core</t>
  </si>
  <si>
    <t xml:space="preserve">     Transgenics core</t>
  </si>
  <si>
    <t xml:space="preserve">        Total basic research support</t>
  </si>
  <si>
    <t xml:space="preserve">   Clinical research support-</t>
  </si>
  <si>
    <t xml:space="preserve">     Associate Executive Director for clinical research</t>
  </si>
  <si>
    <t xml:space="preserve">        Total clinical research support</t>
  </si>
  <si>
    <t xml:space="preserve">          Total academic support</t>
  </si>
  <si>
    <t xml:space="preserve">     Computing services</t>
  </si>
  <si>
    <t xml:space="preserve">     Fiscal operations</t>
  </si>
  <si>
    <t xml:space="preserve">     Human resource management</t>
  </si>
  <si>
    <t xml:space="preserve">     Institutional services</t>
  </si>
  <si>
    <t xml:space="preserve">        Subtotal institutional support</t>
  </si>
  <si>
    <t xml:space="preserve">          Total institutional support </t>
  </si>
  <si>
    <t xml:space="preserve">     Administration</t>
  </si>
  <si>
    <t xml:space="preserve">     Building operations</t>
  </si>
  <si>
    <t xml:space="preserve">     Grounds</t>
  </si>
  <si>
    <t xml:space="preserve">     Other</t>
  </si>
  <si>
    <t xml:space="preserve">     Security </t>
  </si>
  <si>
    <t xml:space="preserve">     Utilities</t>
  </si>
  <si>
    <t xml:space="preserve">          Total operation and maintenance of plant</t>
  </si>
  <si>
    <t xml:space="preserve">     Preventive medicine</t>
  </si>
  <si>
    <t xml:space="preserve">     Cell biology imaging core</t>
  </si>
  <si>
    <t xml:space="preserve">     Exercise testing</t>
  </si>
  <si>
    <t xml:space="preserve">     Custodial</t>
  </si>
  <si>
    <t xml:space="preserve">     Insurance </t>
  </si>
  <si>
    <t xml:space="preserve">            Total educational and general expenditures</t>
  </si>
  <si>
    <t xml:space="preserve">     Transgenics</t>
  </si>
  <si>
    <t xml:space="preserve">     Social epidemiology</t>
  </si>
  <si>
    <t xml:space="preserve">     Associate Executive Director for population science</t>
  </si>
  <si>
    <t xml:space="preserve">     Maternal biology</t>
  </si>
  <si>
    <t xml:space="preserve">   Library</t>
  </si>
  <si>
    <t>ANALYSIS C-2A</t>
  </si>
  <si>
    <t>Current Unrestricted Fund Expenditures</t>
  </si>
  <si>
    <t xml:space="preserve">     Antioxidant and gene regulation laboratory</t>
  </si>
  <si>
    <t xml:space="preserve">     Walking behavior</t>
  </si>
  <si>
    <t xml:space="preserve">     Regulation gene expression</t>
  </si>
  <si>
    <t xml:space="preserve">        Total population science</t>
  </si>
  <si>
    <t>Population science-</t>
  </si>
  <si>
    <t xml:space="preserve">            Total expenditures and transfers</t>
  </si>
  <si>
    <t xml:space="preserve">     Leptin signaling</t>
  </si>
  <si>
    <t xml:space="preserve">     Adipocyte</t>
  </si>
  <si>
    <t xml:space="preserve">     Associate Executive Director for administration</t>
  </si>
  <si>
    <t xml:space="preserve">     Allocation from LSU</t>
  </si>
  <si>
    <t xml:space="preserve">     Intellectual property, legal, and regulatory affairs</t>
  </si>
  <si>
    <t xml:space="preserve">     Allocation from System</t>
  </si>
  <si>
    <t xml:space="preserve">     Inflammation and neurodegeneration</t>
  </si>
  <si>
    <t xml:space="preserve">     Inactivity physiology</t>
  </si>
  <si>
    <t xml:space="preserve">     Metabolism-body composition</t>
  </si>
  <si>
    <t xml:space="preserve">     Reproductive endocrinology and women's health</t>
  </si>
  <si>
    <t xml:space="preserve">     Biostatistics</t>
  </si>
  <si>
    <t xml:space="preserve">     Clinical services</t>
  </si>
  <si>
    <t xml:space="preserve">     Core services and resources</t>
  </si>
  <si>
    <t>For the year ended June 30, 2016</t>
  </si>
  <si>
    <t xml:space="preserve">     Oxidative stress and disease</t>
  </si>
  <si>
    <t xml:space="preserve">     Stem cell laboratory</t>
  </si>
  <si>
    <t xml:space="preserve">     Physical activity and ethnic minority health</t>
  </si>
  <si>
    <t xml:space="preserve">     Clinical biochemistry and metabolism</t>
  </si>
  <si>
    <t xml:space="preserve">     Clinical epidemiology</t>
  </si>
  <si>
    <t xml:space="preserve">     Executive Director</t>
  </si>
  <si>
    <t xml:space="preserve">     Sponsored projects</t>
  </si>
  <si>
    <t xml:space="preserve">     Neurobiology of metabolic dysfunction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</si>
</sst>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h:mm:ss\ AM/PM"/>
    <numFmt numFmtId="169" formatCode="[$-409]dddd\,\ mmmm\ dd\,\ yyyy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 quotePrefix="1">
      <alignment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5" fontId="6" fillId="0" borderId="13" xfId="42" applyNumberFormat="1" applyFont="1" applyFill="1" applyBorder="1" applyAlignment="1" applyProtection="1">
      <alignment vertical="center"/>
      <protection/>
    </xf>
    <xf numFmtId="165" fontId="6" fillId="0" borderId="14" xfId="42" applyNumberFormat="1" applyFont="1" applyFill="1" applyBorder="1" applyAlignment="1" applyProtection="1">
      <alignment vertical="center"/>
      <protection/>
    </xf>
    <xf numFmtId="167" fontId="6" fillId="0" borderId="15" xfId="44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Alignment="1">
      <alignment vertical="center"/>
    </xf>
    <xf numFmtId="167" fontId="6" fillId="0" borderId="0" xfId="44" applyNumberFormat="1" applyFont="1" applyFill="1" applyAlignment="1" applyProtection="1">
      <alignment vertical="center"/>
      <protection/>
    </xf>
    <xf numFmtId="165" fontId="6" fillId="0" borderId="10" xfId="42" applyNumberFormat="1" applyFont="1" applyFill="1" applyBorder="1" applyAlignment="1">
      <alignment vertical="center"/>
    </xf>
    <xf numFmtId="41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 quotePrefix="1">
      <alignment vertical="center"/>
      <protection/>
    </xf>
    <xf numFmtId="165" fontId="6" fillId="0" borderId="0" xfId="42" applyNumberFormat="1" applyFont="1" applyFill="1" applyBorder="1" applyAlignment="1">
      <alignment vertical="center"/>
    </xf>
    <xf numFmtId="165" fontId="6" fillId="0" borderId="0" xfId="44" applyNumberFormat="1" applyFont="1" applyFill="1" applyAlignment="1" applyProtection="1">
      <alignment vertical="center"/>
      <protection/>
    </xf>
    <xf numFmtId="41" fontId="6" fillId="0" borderId="11" xfId="42" applyNumberFormat="1" applyFont="1" applyFill="1" applyBorder="1" applyAlignment="1" applyProtection="1">
      <alignment vertical="center"/>
      <protection/>
    </xf>
    <xf numFmtId="37" fontId="7" fillId="0" borderId="0" xfId="56" applyFont="1" applyFill="1" applyBorder="1" applyAlignment="1">
      <alignment horizontal="center" vertical="center"/>
      <protection/>
    </xf>
    <xf numFmtId="165" fontId="2" fillId="0" borderId="0" xfId="42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theme="7" tint="0.7999799847602844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0</xdr:rowOff>
    </xdr:from>
    <xdr:to>
      <xdr:col>0</xdr:col>
      <xdr:colOff>2371725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0"/>
          <a:ext cx="2324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138"/>
  <sheetViews>
    <sheetView showGridLines="0" tabSelected="1" defaultGridColor="0" zoomScale="110" zoomScaleNormal="110" zoomScaleSheetLayoutView="100" colorId="22" workbookViewId="0" topLeftCell="A1">
      <selection activeCell="A33" sqref="A33"/>
    </sheetView>
  </sheetViews>
  <sheetFormatPr defaultColWidth="9.140625" defaultRowHeight="12"/>
  <cols>
    <col min="1" max="1" width="44.140625" style="1" customWidth="1"/>
    <col min="2" max="2" width="1.57421875" style="1" customWidth="1"/>
    <col min="3" max="3" width="13.57421875" style="1" customWidth="1"/>
    <col min="4" max="4" width="1.57421875" style="1" customWidth="1"/>
    <col min="5" max="5" width="13.57421875" style="1" customWidth="1"/>
    <col min="6" max="6" width="1.57421875" style="1" customWidth="1"/>
    <col min="7" max="7" width="13.57421875" style="1" customWidth="1"/>
    <col min="8" max="8" width="1.57421875" style="1" customWidth="1"/>
    <col min="9" max="9" width="13.57421875" style="1" customWidth="1"/>
    <col min="10" max="10" width="1.57421875" style="1" customWidth="1"/>
    <col min="11" max="11" width="13.57421875" style="1" customWidth="1"/>
    <col min="12" max="12" width="1.57421875" style="1" customWidth="1"/>
    <col min="13" max="13" width="13.57421875" style="1" customWidth="1"/>
    <col min="14" max="14" width="1.57421875" style="1" customWidth="1"/>
    <col min="15" max="15" width="13.57421875" style="1" customWidth="1"/>
    <col min="16" max="16" width="1.57421875" style="1" customWidth="1"/>
    <col min="17" max="17" width="8.57421875" style="1" customWidth="1"/>
    <col min="18" max="18" width="5.57421875" style="1" customWidth="1"/>
    <col min="19" max="19" width="8.57421875" style="1" customWidth="1"/>
    <col min="20" max="20" width="3.57421875" style="1" customWidth="1"/>
    <col min="21" max="16384" width="9.00390625" style="1" customWidth="1"/>
  </cols>
  <sheetData>
    <row r="1" spans="1:256" s="4" customFormat="1" ht="12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5" customFormat="1" ht="10.5" customHeight="1">
      <c r="A2" s="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5" customFormat="1" ht="16.5">
      <c r="A3" s="38"/>
      <c r="B3" s="8"/>
      <c r="C3" s="37" t="s">
        <v>71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5" customFormat="1" ht="8.25" customHeight="1">
      <c r="A4" s="38"/>
      <c r="B4" s="8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5" customFormat="1" ht="16.5">
      <c r="A5" s="38"/>
      <c r="B5" s="9"/>
      <c r="C5" s="37" t="s">
        <v>72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5" customFormat="1" ht="16.5">
      <c r="A6" s="38"/>
      <c r="B6" s="8"/>
      <c r="C6" s="37" t="s">
        <v>92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5" customFormat="1" ht="10.5" customHeight="1">
      <c r="A7" s="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4" customFormat="1" ht="12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4" customFormat="1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19" s="29" customFormat="1" ht="13.5">
      <c r="A10" s="15"/>
      <c r="B10" s="15"/>
      <c r="C10" s="15"/>
      <c r="D10" s="15"/>
      <c r="E10" s="15"/>
      <c r="F10" s="15"/>
      <c r="G10" s="15"/>
      <c r="H10" s="15"/>
      <c r="I10" s="26" t="s">
        <v>0</v>
      </c>
      <c r="J10" s="15"/>
      <c r="K10" s="15"/>
      <c r="L10" s="15"/>
      <c r="M10" s="26" t="s">
        <v>1</v>
      </c>
      <c r="N10" s="15"/>
      <c r="O10" s="15"/>
      <c r="P10" s="15"/>
      <c r="Q10" s="15"/>
      <c r="R10" s="15"/>
      <c r="S10" s="15"/>
    </row>
    <row r="11" spans="1:19" s="29" customFormat="1" ht="12.75" customHeight="1">
      <c r="A11" s="15"/>
      <c r="B11" s="15"/>
      <c r="C11" s="27" t="s">
        <v>2</v>
      </c>
      <c r="D11" s="28"/>
      <c r="E11" s="27" t="s">
        <v>3</v>
      </c>
      <c r="F11" s="28"/>
      <c r="G11" s="27" t="s">
        <v>4</v>
      </c>
      <c r="H11" s="28"/>
      <c r="I11" s="27" t="s">
        <v>5</v>
      </c>
      <c r="J11" s="28"/>
      <c r="K11" s="27" t="s">
        <v>6</v>
      </c>
      <c r="L11" s="28"/>
      <c r="M11" s="27" t="s">
        <v>7</v>
      </c>
      <c r="N11" s="28"/>
      <c r="O11" s="27" t="s">
        <v>8</v>
      </c>
      <c r="P11" s="15"/>
      <c r="Q11" s="15"/>
      <c r="R11" s="15"/>
      <c r="S11" s="15"/>
    </row>
    <row r="12" spans="1:19" s="19" customFormat="1" ht="13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s="19" customFormat="1" ht="13.5" customHeight="1">
      <c r="A13" s="16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s="19" customFormat="1" ht="13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s="19" customFormat="1" ht="13.5" customHeight="1">
      <c r="A15" s="16" t="s">
        <v>12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s="19" customFormat="1" ht="13.5" customHeight="1">
      <c r="A16" s="16" t="s">
        <v>17</v>
      </c>
      <c r="B16" s="17" t="s">
        <v>9</v>
      </c>
      <c r="C16" s="16"/>
      <c r="D16" s="16"/>
      <c r="E16" s="16" t="s">
        <v>9</v>
      </c>
      <c r="F16" s="16" t="s">
        <v>9</v>
      </c>
      <c r="G16" s="16" t="s">
        <v>9</v>
      </c>
      <c r="H16" s="16" t="s">
        <v>9</v>
      </c>
      <c r="I16" s="16" t="s">
        <v>9</v>
      </c>
      <c r="J16" s="16" t="s">
        <v>9</v>
      </c>
      <c r="K16" s="16" t="s">
        <v>9</v>
      </c>
      <c r="L16" s="16" t="s">
        <v>9</v>
      </c>
      <c r="M16" s="16" t="s">
        <v>9</v>
      </c>
      <c r="N16" s="16" t="s">
        <v>9</v>
      </c>
      <c r="O16" s="16" t="s">
        <v>9</v>
      </c>
      <c r="P16" s="16"/>
      <c r="Q16" s="16"/>
      <c r="R16" s="16"/>
      <c r="S16" s="16"/>
    </row>
    <row r="17" spans="1:19" s="19" customFormat="1" ht="13.5" customHeight="1">
      <c r="A17" s="16" t="s">
        <v>18</v>
      </c>
      <c r="B17" s="17"/>
      <c r="C17" s="30">
        <f aca="true" t="shared" si="0" ref="C17:C33">SUM(E17:O17)</f>
        <v>560416</v>
      </c>
      <c r="D17" s="30"/>
      <c r="E17" s="30">
        <v>81779</v>
      </c>
      <c r="F17" s="30"/>
      <c r="G17" s="30">
        <v>0</v>
      </c>
      <c r="H17" s="30"/>
      <c r="I17" s="30">
        <v>30012</v>
      </c>
      <c r="J17" s="30"/>
      <c r="K17" s="30">
        <v>0</v>
      </c>
      <c r="L17" s="30"/>
      <c r="M17" s="30">
        <v>448625</v>
      </c>
      <c r="N17" s="30"/>
      <c r="O17" s="30">
        <v>0</v>
      </c>
      <c r="P17" s="16"/>
      <c r="Q17" s="16"/>
      <c r="R17" s="16"/>
      <c r="S17" s="16"/>
    </row>
    <row r="18" spans="1:19" s="19" customFormat="1" ht="13.5" customHeight="1">
      <c r="A18" s="16" t="s">
        <v>80</v>
      </c>
      <c r="B18" s="17"/>
      <c r="C18" s="16">
        <f>SUM(E18:O18)</f>
        <v>119837</v>
      </c>
      <c r="D18" s="16">
        <v>0</v>
      </c>
      <c r="E18" s="16">
        <v>87665</v>
      </c>
      <c r="F18" s="16"/>
      <c r="G18" s="16">
        <v>0</v>
      </c>
      <c r="H18" s="16"/>
      <c r="I18" s="16">
        <v>32172</v>
      </c>
      <c r="J18" s="16"/>
      <c r="K18" s="16">
        <v>0</v>
      </c>
      <c r="L18" s="16"/>
      <c r="M18" s="16">
        <v>0</v>
      </c>
      <c r="N18" s="16"/>
      <c r="O18" s="16">
        <v>0</v>
      </c>
      <c r="P18" s="16"/>
      <c r="Q18" s="16"/>
      <c r="R18" s="16"/>
      <c r="S18" s="16"/>
    </row>
    <row r="19" spans="1:19" s="19" customFormat="1" ht="13.5" customHeight="1">
      <c r="A19" s="16" t="s">
        <v>19</v>
      </c>
      <c r="B19" s="17"/>
      <c r="C19" s="16">
        <f t="shared" si="0"/>
        <v>121144</v>
      </c>
      <c r="D19" s="16"/>
      <c r="E19" s="16">
        <v>100674</v>
      </c>
      <c r="F19" s="16"/>
      <c r="G19" s="16">
        <v>0</v>
      </c>
      <c r="H19" s="16"/>
      <c r="I19" s="16">
        <v>20470</v>
      </c>
      <c r="J19" s="16"/>
      <c r="K19" s="16">
        <v>0</v>
      </c>
      <c r="L19" s="16"/>
      <c r="M19" s="16">
        <v>0</v>
      </c>
      <c r="N19" s="16"/>
      <c r="O19" s="16">
        <v>0</v>
      </c>
      <c r="P19" s="16"/>
      <c r="Q19" s="16"/>
      <c r="R19" s="16"/>
      <c r="S19" s="16"/>
    </row>
    <row r="20" spans="1:19" s="19" customFormat="1" ht="13.5" customHeight="1">
      <c r="A20" s="16" t="s">
        <v>73</v>
      </c>
      <c r="B20" s="17"/>
      <c r="C20" s="16">
        <f t="shared" si="0"/>
        <v>229172</v>
      </c>
      <c r="D20" s="16"/>
      <c r="E20" s="16">
        <v>167647</v>
      </c>
      <c r="F20" s="16"/>
      <c r="G20" s="16">
        <v>0</v>
      </c>
      <c r="H20" s="16"/>
      <c r="I20" s="16">
        <v>61525</v>
      </c>
      <c r="J20" s="16"/>
      <c r="K20" s="16">
        <v>0</v>
      </c>
      <c r="L20" s="16"/>
      <c r="M20" s="16">
        <v>0</v>
      </c>
      <c r="N20" s="16"/>
      <c r="O20" s="16">
        <v>0</v>
      </c>
      <c r="P20" s="16"/>
      <c r="Q20" s="16"/>
      <c r="R20" s="16"/>
      <c r="S20" s="16"/>
    </row>
    <row r="21" spans="1:19" s="19" customFormat="1" ht="13.5" customHeight="1">
      <c r="A21" s="16" t="s">
        <v>20</v>
      </c>
      <c r="B21" s="17"/>
      <c r="C21" s="16">
        <f t="shared" si="0"/>
        <v>142315</v>
      </c>
      <c r="D21" s="16"/>
      <c r="E21" s="16">
        <v>102771</v>
      </c>
      <c r="F21" s="16"/>
      <c r="G21" s="16">
        <v>0</v>
      </c>
      <c r="H21" s="16"/>
      <c r="I21" s="16">
        <v>37716</v>
      </c>
      <c r="J21" s="16"/>
      <c r="K21" s="16">
        <v>0</v>
      </c>
      <c r="L21" s="16"/>
      <c r="M21" s="16">
        <v>1828</v>
      </c>
      <c r="N21" s="16"/>
      <c r="O21" s="16">
        <v>0</v>
      </c>
      <c r="P21" s="16"/>
      <c r="Q21" s="16"/>
      <c r="R21" s="16"/>
      <c r="S21" s="16"/>
    </row>
    <row r="22" spans="1:19" s="19" customFormat="1" ht="13.5" customHeight="1">
      <c r="A22" s="16" t="s">
        <v>21</v>
      </c>
      <c r="B22" s="17" t="s">
        <v>9</v>
      </c>
      <c r="C22" s="16">
        <f t="shared" si="0"/>
        <v>425439</v>
      </c>
      <c r="D22" s="16"/>
      <c r="E22" s="16">
        <v>307900</v>
      </c>
      <c r="F22" s="16"/>
      <c r="G22" s="16">
        <v>0</v>
      </c>
      <c r="H22" s="16"/>
      <c r="I22" s="16">
        <v>117339</v>
      </c>
      <c r="J22" s="16"/>
      <c r="K22" s="16">
        <v>0</v>
      </c>
      <c r="L22" s="16"/>
      <c r="M22" s="16">
        <v>200</v>
      </c>
      <c r="N22" s="16"/>
      <c r="O22" s="16">
        <v>0</v>
      </c>
      <c r="P22" s="16"/>
      <c r="Q22" s="16"/>
      <c r="R22" s="16"/>
      <c r="S22" s="16"/>
    </row>
    <row r="23" spans="1:19" s="19" customFormat="1" ht="13.5" customHeight="1">
      <c r="A23" s="16" t="s">
        <v>85</v>
      </c>
      <c r="B23" s="17"/>
      <c r="C23" s="16">
        <f t="shared" si="0"/>
        <v>210412</v>
      </c>
      <c r="D23" s="16"/>
      <c r="E23" s="16">
        <v>145280</v>
      </c>
      <c r="F23" s="16"/>
      <c r="G23" s="16">
        <v>0</v>
      </c>
      <c r="H23" s="16"/>
      <c r="I23" s="16">
        <v>65132</v>
      </c>
      <c r="J23" s="16"/>
      <c r="K23" s="16">
        <v>0</v>
      </c>
      <c r="L23" s="16"/>
      <c r="M23" s="16">
        <v>0</v>
      </c>
      <c r="N23" s="16"/>
      <c r="O23" s="16">
        <v>0</v>
      </c>
      <c r="P23" s="16"/>
      <c r="Q23" s="16"/>
      <c r="R23" s="16"/>
      <c r="S23" s="16"/>
    </row>
    <row r="24" spans="1:19" s="19" customFormat="1" ht="13.5" customHeight="1">
      <c r="A24" s="16" t="s">
        <v>79</v>
      </c>
      <c r="B24" s="17"/>
      <c r="C24" s="16">
        <f t="shared" si="0"/>
        <v>88855</v>
      </c>
      <c r="D24" s="16"/>
      <c r="E24" s="16">
        <v>65000</v>
      </c>
      <c r="F24" s="16"/>
      <c r="G24" s="16">
        <v>0</v>
      </c>
      <c r="H24" s="16"/>
      <c r="I24" s="16">
        <v>23855</v>
      </c>
      <c r="J24" s="16"/>
      <c r="K24" s="16">
        <v>0</v>
      </c>
      <c r="L24" s="16"/>
      <c r="M24" s="16">
        <v>0</v>
      </c>
      <c r="N24" s="16"/>
      <c r="O24" s="16">
        <v>0</v>
      </c>
      <c r="P24" s="16"/>
      <c r="Q24" s="16"/>
      <c r="R24" s="16"/>
      <c r="S24" s="16"/>
    </row>
    <row r="25" spans="1:19" s="19" customFormat="1" ht="13.5" customHeight="1">
      <c r="A25" s="16" t="s">
        <v>69</v>
      </c>
      <c r="B25" s="17"/>
      <c r="C25" s="16">
        <f t="shared" si="0"/>
        <v>158256</v>
      </c>
      <c r="D25" s="16"/>
      <c r="E25" s="16">
        <v>115769</v>
      </c>
      <c r="F25" s="16"/>
      <c r="G25" s="16">
        <v>0</v>
      </c>
      <c r="H25" s="16"/>
      <c r="I25" s="16">
        <v>42487</v>
      </c>
      <c r="J25" s="16"/>
      <c r="K25" s="16">
        <v>0</v>
      </c>
      <c r="L25" s="16"/>
      <c r="M25" s="16">
        <v>0</v>
      </c>
      <c r="N25" s="16"/>
      <c r="O25" s="16">
        <v>0</v>
      </c>
      <c r="P25" s="16"/>
      <c r="Q25" s="16"/>
      <c r="R25" s="16"/>
      <c r="S25" s="16"/>
    </row>
    <row r="26" spans="1:19" s="19" customFormat="1" ht="13.5" customHeight="1">
      <c r="A26" s="16" t="s">
        <v>100</v>
      </c>
      <c r="B26" s="17"/>
      <c r="C26" s="16">
        <f t="shared" si="0"/>
        <v>82020</v>
      </c>
      <c r="D26" s="16"/>
      <c r="E26" s="16">
        <v>60000</v>
      </c>
      <c r="F26" s="16"/>
      <c r="G26" s="16">
        <v>0</v>
      </c>
      <c r="H26" s="16"/>
      <c r="I26" s="16">
        <v>22020</v>
      </c>
      <c r="J26" s="16"/>
      <c r="K26" s="16">
        <v>0</v>
      </c>
      <c r="L26" s="16"/>
      <c r="M26" s="16">
        <v>0</v>
      </c>
      <c r="N26" s="16"/>
      <c r="O26" s="16">
        <v>0</v>
      </c>
      <c r="P26" s="16"/>
      <c r="Q26" s="16"/>
      <c r="R26" s="16"/>
      <c r="S26" s="16"/>
    </row>
    <row r="27" spans="1:19" s="19" customFormat="1" ht="13.5" customHeight="1">
      <c r="A27" s="16" t="s">
        <v>22</v>
      </c>
      <c r="B27" s="17" t="s">
        <v>9</v>
      </c>
      <c r="C27" s="16">
        <f t="shared" si="0"/>
        <v>213816</v>
      </c>
      <c r="D27" s="16"/>
      <c r="E27" s="16">
        <v>156413</v>
      </c>
      <c r="F27" s="16"/>
      <c r="G27" s="16">
        <v>0</v>
      </c>
      <c r="H27" s="16"/>
      <c r="I27" s="16">
        <v>57403</v>
      </c>
      <c r="J27" s="16"/>
      <c r="K27" s="16">
        <v>0</v>
      </c>
      <c r="L27" s="16"/>
      <c r="M27" s="16">
        <v>0</v>
      </c>
      <c r="N27" s="16"/>
      <c r="O27" s="16">
        <v>0</v>
      </c>
      <c r="P27" s="16"/>
      <c r="Q27" s="16"/>
      <c r="R27" s="16"/>
      <c r="S27" s="16"/>
    </row>
    <row r="28" spans="1:19" s="19" customFormat="1" ht="13.5" customHeight="1">
      <c r="A28" s="16" t="s">
        <v>93</v>
      </c>
      <c r="B28" s="17"/>
      <c r="C28" s="16">
        <f t="shared" si="0"/>
        <v>89624</v>
      </c>
      <c r="D28" s="16"/>
      <c r="E28" s="16">
        <v>65563</v>
      </c>
      <c r="F28" s="16"/>
      <c r="G28" s="16">
        <v>0</v>
      </c>
      <c r="H28" s="16"/>
      <c r="I28" s="16">
        <v>24061</v>
      </c>
      <c r="J28" s="16"/>
      <c r="K28" s="16">
        <v>0</v>
      </c>
      <c r="L28" s="16"/>
      <c r="M28" s="16">
        <v>0</v>
      </c>
      <c r="N28" s="16"/>
      <c r="O28" s="16">
        <v>0</v>
      </c>
      <c r="P28" s="16"/>
      <c r="Q28" s="16"/>
      <c r="R28" s="16"/>
      <c r="S28" s="16"/>
    </row>
    <row r="29" spans="1:19" s="19" customFormat="1" ht="13.5" customHeight="1">
      <c r="A29" s="16" t="s">
        <v>75</v>
      </c>
      <c r="B29" s="17"/>
      <c r="C29" s="16">
        <f t="shared" si="0"/>
        <v>44207</v>
      </c>
      <c r="D29" s="16"/>
      <c r="E29" s="16">
        <v>32339</v>
      </c>
      <c r="F29" s="16"/>
      <c r="G29" s="16">
        <v>0</v>
      </c>
      <c r="H29" s="16"/>
      <c r="I29" s="16">
        <v>11868</v>
      </c>
      <c r="J29" s="16"/>
      <c r="K29" s="16">
        <v>0</v>
      </c>
      <c r="L29" s="16"/>
      <c r="M29" s="16">
        <v>0</v>
      </c>
      <c r="N29" s="16"/>
      <c r="O29" s="16">
        <v>0</v>
      </c>
      <c r="P29" s="16"/>
      <c r="Q29" s="16"/>
      <c r="R29" s="16"/>
      <c r="S29" s="16"/>
    </row>
    <row r="30" spans="1:19" s="19" customFormat="1" ht="13.5" customHeight="1">
      <c r="A30" s="16" t="s">
        <v>24</v>
      </c>
      <c r="B30" s="17"/>
      <c r="C30" s="16">
        <f t="shared" si="0"/>
        <v>1</v>
      </c>
      <c r="D30" s="16"/>
      <c r="E30" s="16">
        <v>0</v>
      </c>
      <c r="F30" s="16"/>
      <c r="G30" s="16">
        <v>0</v>
      </c>
      <c r="H30" s="16"/>
      <c r="I30" s="16">
        <v>0</v>
      </c>
      <c r="J30" s="16"/>
      <c r="K30" s="16">
        <v>0</v>
      </c>
      <c r="L30" s="16"/>
      <c r="M30" s="16">
        <v>1</v>
      </c>
      <c r="N30" s="16"/>
      <c r="O30" s="16">
        <v>0</v>
      </c>
      <c r="P30" s="16"/>
      <c r="Q30" s="16"/>
      <c r="R30" s="16"/>
      <c r="S30" s="16"/>
    </row>
    <row r="31" spans="1:19" s="19" customFormat="1" ht="13.5" customHeight="1">
      <c r="A31" s="16" t="s">
        <v>94</v>
      </c>
      <c r="B31" s="17"/>
      <c r="C31" s="16">
        <f t="shared" si="0"/>
        <v>145391</v>
      </c>
      <c r="D31" s="16"/>
      <c r="E31" s="16">
        <v>106358</v>
      </c>
      <c r="F31" s="16"/>
      <c r="G31" s="16">
        <v>0</v>
      </c>
      <c r="H31" s="16"/>
      <c r="I31" s="16">
        <v>39033</v>
      </c>
      <c r="J31" s="16"/>
      <c r="K31" s="16">
        <v>0</v>
      </c>
      <c r="L31" s="16"/>
      <c r="M31" s="16">
        <v>0</v>
      </c>
      <c r="N31" s="16"/>
      <c r="O31" s="16">
        <v>0</v>
      </c>
      <c r="P31" s="16"/>
      <c r="Q31" s="16"/>
      <c r="R31" s="16"/>
      <c r="S31" s="16"/>
    </row>
    <row r="32" spans="1:19" s="19" customFormat="1" ht="13.5" customHeight="1">
      <c r="A32" s="16" t="s">
        <v>25</v>
      </c>
      <c r="B32" s="17"/>
      <c r="C32" s="16">
        <f t="shared" si="0"/>
        <v>337778</v>
      </c>
      <c r="D32" s="16"/>
      <c r="E32" s="16">
        <v>239457</v>
      </c>
      <c r="F32" s="16"/>
      <c r="G32" s="16">
        <v>0</v>
      </c>
      <c r="H32" s="16"/>
      <c r="I32" s="16">
        <v>96290</v>
      </c>
      <c r="J32" s="16"/>
      <c r="K32" s="16">
        <v>0</v>
      </c>
      <c r="L32" s="16"/>
      <c r="M32" s="16">
        <v>2031</v>
      </c>
      <c r="N32" s="16"/>
      <c r="O32" s="16">
        <v>0</v>
      </c>
      <c r="P32" s="16"/>
      <c r="Q32" s="16"/>
      <c r="R32" s="16"/>
      <c r="S32" s="16"/>
    </row>
    <row r="33" spans="1:19" s="19" customFormat="1" ht="13.5" customHeight="1">
      <c r="A33" s="16" t="s">
        <v>66</v>
      </c>
      <c r="B33" s="17"/>
      <c r="C33" s="21">
        <f t="shared" si="0"/>
        <v>72465</v>
      </c>
      <c r="D33" s="16"/>
      <c r="E33" s="21">
        <v>51214</v>
      </c>
      <c r="F33" s="16"/>
      <c r="G33" s="21">
        <v>1566</v>
      </c>
      <c r="H33" s="16"/>
      <c r="I33" s="21">
        <v>18795</v>
      </c>
      <c r="J33" s="16"/>
      <c r="K33" s="21">
        <v>0</v>
      </c>
      <c r="L33" s="16"/>
      <c r="M33" s="21">
        <v>890</v>
      </c>
      <c r="N33" s="16"/>
      <c r="O33" s="21">
        <v>0</v>
      </c>
      <c r="P33" s="16"/>
      <c r="Q33" s="16"/>
      <c r="R33" s="16"/>
      <c r="S33" s="16"/>
    </row>
    <row r="34" spans="1:19" s="19" customFormat="1" ht="13.5" customHeight="1">
      <c r="A34" s="16"/>
      <c r="B34" s="17"/>
      <c r="C34" s="20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s="19" customFormat="1" ht="13.5" customHeight="1">
      <c r="A35" s="16" t="s">
        <v>26</v>
      </c>
      <c r="B35" s="17"/>
      <c r="C35" s="18">
        <f>SUM(C17:C33)</f>
        <v>3041148</v>
      </c>
      <c r="D35" s="16"/>
      <c r="E35" s="18">
        <f>SUM(E17:E33)</f>
        <v>1885829</v>
      </c>
      <c r="F35" s="16"/>
      <c r="G35" s="18">
        <f>SUM(G17:G33)</f>
        <v>1566</v>
      </c>
      <c r="H35" s="16"/>
      <c r="I35" s="18">
        <f>SUM(I17:I33)</f>
        <v>700178</v>
      </c>
      <c r="J35" s="16"/>
      <c r="K35" s="18">
        <f>SUM(K17:K33)</f>
        <v>0</v>
      </c>
      <c r="L35" s="16"/>
      <c r="M35" s="18">
        <f>SUM(M17:M33)</f>
        <v>453575</v>
      </c>
      <c r="N35" s="16"/>
      <c r="O35" s="18">
        <f>SUM(O17:O33)</f>
        <v>0</v>
      </c>
      <c r="P35" s="16"/>
      <c r="Q35" s="16"/>
      <c r="R35" s="16"/>
      <c r="S35" s="16"/>
    </row>
    <row r="36" spans="1:19" s="19" customFormat="1" ht="13.5" customHeight="1">
      <c r="A36" s="16"/>
      <c r="B36" s="17"/>
      <c r="C36" s="20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s="19" customFormat="1" ht="13.5" customHeight="1">
      <c r="A37" s="16" t="s">
        <v>27</v>
      </c>
      <c r="B37" s="17" t="s">
        <v>9</v>
      </c>
      <c r="C37" s="16"/>
      <c r="D37" s="16"/>
      <c r="E37" s="16" t="s">
        <v>9</v>
      </c>
      <c r="F37" s="16" t="s">
        <v>9</v>
      </c>
      <c r="G37" s="16" t="s">
        <v>9</v>
      </c>
      <c r="H37" s="16" t="s">
        <v>9</v>
      </c>
      <c r="I37" s="16" t="s">
        <v>9</v>
      </c>
      <c r="J37" s="16" t="s">
        <v>9</v>
      </c>
      <c r="K37" s="16" t="s">
        <v>9</v>
      </c>
      <c r="L37" s="16" t="s">
        <v>9</v>
      </c>
      <c r="M37" s="16" t="s">
        <v>9</v>
      </c>
      <c r="N37" s="16" t="s">
        <v>9</v>
      </c>
      <c r="O37" s="16" t="s">
        <v>9</v>
      </c>
      <c r="P37" s="16"/>
      <c r="Q37" s="16"/>
      <c r="R37" s="16"/>
      <c r="S37" s="16"/>
    </row>
    <row r="38" spans="1:19" s="19" customFormat="1" ht="13.5" customHeight="1">
      <c r="A38" s="16" t="s">
        <v>28</v>
      </c>
      <c r="B38" s="17"/>
      <c r="C38" s="32">
        <f aca="true" t="shared" si="1" ref="C38:C43">SUM(E38:O38)</f>
        <v>74691</v>
      </c>
      <c r="D38" s="35">
        <v>0</v>
      </c>
      <c r="E38" s="16">
        <v>54639</v>
      </c>
      <c r="F38" s="16"/>
      <c r="G38" s="16">
        <v>0</v>
      </c>
      <c r="H38" s="16"/>
      <c r="I38" s="16">
        <v>20052</v>
      </c>
      <c r="J38" s="16"/>
      <c r="K38" s="16">
        <v>0</v>
      </c>
      <c r="L38" s="16"/>
      <c r="M38" s="16">
        <v>0</v>
      </c>
      <c r="N38" s="16"/>
      <c r="O38" s="16">
        <v>0</v>
      </c>
      <c r="P38" s="16"/>
      <c r="Q38" s="16"/>
      <c r="R38" s="16"/>
      <c r="S38" s="16"/>
    </row>
    <row r="39" spans="1:19" s="19" customFormat="1" ht="13.5" customHeight="1">
      <c r="A39" s="16" t="s">
        <v>29</v>
      </c>
      <c r="B39" s="17" t="s">
        <v>9</v>
      </c>
      <c r="C39" s="32">
        <f t="shared" si="1"/>
        <v>218894</v>
      </c>
      <c r="D39" s="16"/>
      <c r="E39" s="16">
        <v>153596</v>
      </c>
      <c r="F39" s="16"/>
      <c r="G39" s="16">
        <v>0</v>
      </c>
      <c r="H39" s="16"/>
      <c r="I39" s="16">
        <v>64908</v>
      </c>
      <c r="J39" s="16"/>
      <c r="K39" s="16">
        <v>0</v>
      </c>
      <c r="L39" s="16"/>
      <c r="M39" s="16">
        <v>390</v>
      </c>
      <c r="N39" s="16"/>
      <c r="O39" s="16">
        <v>0</v>
      </c>
      <c r="P39" s="16"/>
      <c r="Q39" s="16"/>
      <c r="R39" s="16"/>
      <c r="S39" s="16"/>
    </row>
    <row r="40" spans="1:19" s="19" customFormat="1" ht="13.5" customHeight="1">
      <c r="A40" s="16" t="s">
        <v>86</v>
      </c>
      <c r="B40" s="17"/>
      <c r="C40" s="32">
        <f t="shared" si="1"/>
        <v>15400</v>
      </c>
      <c r="D40" s="16"/>
      <c r="E40" s="16">
        <v>0</v>
      </c>
      <c r="F40" s="16"/>
      <c r="G40" s="16">
        <v>0</v>
      </c>
      <c r="H40" s="16"/>
      <c r="I40" s="16">
        <v>15400</v>
      </c>
      <c r="J40" s="16"/>
      <c r="K40" s="16">
        <v>0</v>
      </c>
      <c r="L40" s="16"/>
      <c r="M40" s="16">
        <v>0</v>
      </c>
      <c r="N40" s="16"/>
      <c r="O40" s="16">
        <v>0</v>
      </c>
      <c r="P40" s="16"/>
      <c r="Q40" s="16"/>
      <c r="R40" s="16"/>
      <c r="S40" s="16"/>
    </row>
    <row r="41" spans="1:19" s="19" customFormat="1" ht="13.5" customHeight="1">
      <c r="A41" s="16" t="s">
        <v>30</v>
      </c>
      <c r="B41" s="17" t="s">
        <v>9</v>
      </c>
      <c r="C41" s="32">
        <f t="shared" si="1"/>
        <v>2204</v>
      </c>
      <c r="D41" s="16"/>
      <c r="E41" s="16">
        <v>0</v>
      </c>
      <c r="F41" s="16"/>
      <c r="G41" s="16">
        <v>163</v>
      </c>
      <c r="H41" s="16"/>
      <c r="I41" s="16">
        <v>2041</v>
      </c>
      <c r="J41" s="16"/>
      <c r="K41" s="16">
        <v>0</v>
      </c>
      <c r="L41" s="16"/>
      <c r="M41" s="16">
        <v>0</v>
      </c>
      <c r="N41" s="16"/>
      <c r="O41" s="16">
        <v>0</v>
      </c>
      <c r="P41" s="16"/>
      <c r="Q41" s="16"/>
      <c r="R41" s="16"/>
      <c r="S41" s="16"/>
    </row>
    <row r="42" spans="1:19" s="19" customFormat="1" ht="13.5" customHeight="1">
      <c r="A42" s="16" t="s">
        <v>31</v>
      </c>
      <c r="B42" s="17" t="s">
        <v>9</v>
      </c>
      <c r="C42" s="32">
        <f t="shared" si="1"/>
        <v>2261</v>
      </c>
      <c r="D42" s="16"/>
      <c r="E42" s="16">
        <v>0</v>
      </c>
      <c r="F42" s="16"/>
      <c r="G42" s="16">
        <v>0</v>
      </c>
      <c r="H42" s="16"/>
      <c r="I42" s="16">
        <v>2261</v>
      </c>
      <c r="J42" s="16"/>
      <c r="K42" s="16">
        <v>0</v>
      </c>
      <c r="L42" s="16"/>
      <c r="M42" s="16">
        <v>0</v>
      </c>
      <c r="N42" s="16"/>
      <c r="O42" s="16">
        <v>0</v>
      </c>
      <c r="P42" s="16"/>
      <c r="Q42" s="16"/>
      <c r="R42" s="16"/>
      <c r="S42" s="16"/>
    </row>
    <row r="43" spans="1:19" s="19" customFormat="1" ht="13.5" customHeight="1">
      <c r="A43" s="16" t="s">
        <v>87</v>
      </c>
      <c r="B43" s="17"/>
      <c r="C43" s="32">
        <f t="shared" si="1"/>
        <v>369088</v>
      </c>
      <c r="D43" s="16"/>
      <c r="E43" s="16">
        <v>270000</v>
      </c>
      <c r="F43" s="16"/>
      <c r="G43" s="16">
        <v>0</v>
      </c>
      <c r="H43" s="16"/>
      <c r="I43" s="16">
        <v>99088</v>
      </c>
      <c r="J43" s="16"/>
      <c r="K43" s="16">
        <v>0</v>
      </c>
      <c r="L43" s="16"/>
      <c r="M43" s="16">
        <v>0</v>
      </c>
      <c r="N43" s="16"/>
      <c r="O43" s="16">
        <v>0</v>
      </c>
      <c r="P43" s="16"/>
      <c r="Q43" s="16"/>
      <c r="R43" s="16"/>
      <c r="S43" s="16"/>
    </row>
    <row r="44" spans="1:19" s="19" customFormat="1" ht="13.5" customHeight="1">
      <c r="A44" s="16" t="s">
        <v>32</v>
      </c>
      <c r="B44" s="17" t="s">
        <v>9</v>
      </c>
      <c r="C44" s="32">
        <f>SUM(E44:O44)</f>
        <v>122867</v>
      </c>
      <c r="D44" s="16"/>
      <c r="E44" s="16">
        <v>87859</v>
      </c>
      <c r="F44" s="16"/>
      <c r="G44" s="16">
        <v>516</v>
      </c>
      <c r="H44" s="16"/>
      <c r="I44" s="16">
        <v>34492</v>
      </c>
      <c r="J44" s="16"/>
      <c r="K44" s="16">
        <v>0</v>
      </c>
      <c r="L44" s="16"/>
      <c r="M44" s="16">
        <v>0</v>
      </c>
      <c r="N44" s="16"/>
      <c r="O44" s="16">
        <v>0</v>
      </c>
      <c r="P44" s="16"/>
      <c r="Q44" s="16"/>
      <c r="R44" s="16"/>
      <c r="S44" s="16"/>
    </row>
    <row r="45" spans="1:19" s="19" customFormat="1" ht="13.5" customHeight="1">
      <c r="A45" s="16" t="s">
        <v>95</v>
      </c>
      <c r="B45" s="17"/>
      <c r="C45" s="32">
        <f>SUM(E45:O45)</f>
        <v>8568</v>
      </c>
      <c r="D45" s="16"/>
      <c r="E45" s="16">
        <v>4600</v>
      </c>
      <c r="F45" s="16"/>
      <c r="G45" s="16">
        <v>0</v>
      </c>
      <c r="H45" s="16"/>
      <c r="I45" s="16">
        <v>3968</v>
      </c>
      <c r="J45" s="16"/>
      <c r="K45" s="16">
        <v>0</v>
      </c>
      <c r="L45" s="16"/>
      <c r="M45" s="16">
        <v>0</v>
      </c>
      <c r="N45" s="16"/>
      <c r="O45" s="16">
        <v>0</v>
      </c>
      <c r="P45" s="16"/>
      <c r="Q45" s="16"/>
      <c r="R45" s="16"/>
      <c r="S45" s="16"/>
    </row>
    <row r="46" spans="1:19" s="19" customFormat="1" ht="13.5" customHeight="1">
      <c r="A46" s="16" t="s">
        <v>60</v>
      </c>
      <c r="B46" s="17"/>
      <c r="C46" s="32">
        <f>SUM(E46:O46)</f>
        <v>29299</v>
      </c>
      <c r="D46" s="16"/>
      <c r="E46" s="16">
        <v>0</v>
      </c>
      <c r="F46" s="16"/>
      <c r="G46" s="16">
        <v>0</v>
      </c>
      <c r="H46" s="16"/>
      <c r="I46" s="16">
        <v>29299</v>
      </c>
      <c r="J46" s="16"/>
      <c r="K46" s="16">
        <v>0</v>
      </c>
      <c r="L46" s="16"/>
      <c r="M46" s="16">
        <v>0</v>
      </c>
      <c r="N46" s="16"/>
      <c r="O46" s="16">
        <v>0</v>
      </c>
      <c r="P46" s="16"/>
      <c r="Q46" s="16"/>
      <c r="R46" s="16"/>
      <c r="S46" s="16"/>
    </row>
    <row r="47" spans="1:19" s="19" customFormat="1" ht="13.5" customHeight="1">
      <c r="A47" s="16" t="s">
        <v>88</v>
      </c>
      <c r="B47" s="17"/>
      <c r="C47" s="36">
        <f>SUM(E47:O47)</f>
        <v>78511</v>
      </c>
      <c r="D47" s="16"/>
      <c r="E47" s="21">
        <v>57433</v>
      </c>
      <c r="F47" s="16"/>
      <c r="G47" s="21">
        <v>0</v>
      </c>
      <c r="H47" s="16"/>
      <c r="I47" s="21">
        <v>21078</v>
      </c>
      <c r="J47" s="21"/>
      <c r="K47" s="21">
        <v>0</v>
      </c>
      <c r="L47" s="16"/>
      <c r="M47" s="21">
        <v>0</v>
      </c>
      <c r="N47" s="16"/>
      <c r="O47" s="21">
        <v>0</v>
      </c>
      <c r="P47" s="16"/>
      <c r="Q47" s="16"/>
      <c r="R47" s="16"/>
      <c r="S47" s="16"/>
    </row>
    <row r="48" spans="1:19" s="19" customFormat="1" ht="13.5" customHeight="1">
      <c r="A48" s="16"/>
      <c r="B48" s="17"/>
      <c r="C48" s="24"/>
      <c r="D48" s="16"/>
      <c r="E48" s="24"/>
      <c r="F48" s="16"/>
      <c r="G48" s="24"/>
      <c r="H48" s="16"/>
      <c r="I48" s="24"/>
      <c r="J48" s="16"/>
      <c r="K48" s="24"/>
      <c r="L48" s="16"/>
      <c r="M48" s="24"/>
      <c r="N48" s="16"/>
      <c r="O48" s="24"/>
      <c r="P48" s="16"/>
      <c r="Q48" s="16"/>
      <c r="R48" s="16"/>
      <c r="S48" s="16"/>
    </row>
    <row r="49" spans="1:19" s="19" customFormat="1" ht="13.5" customHeight="1">
      <c r="A49" s="16" t="s">
        <v>33</v>
      </c>
      <c r="B49" s="17"/>
      <c r="C49" s="18">
        <f>SUM(E49:O49)</f>
        <v>921783</v>
      </c>
      <c r="D49" s="16"/>
      <c r="E49" s="18">
        <f>SUM(E38:E47)</f>
        <v>628127</v>
      </c>
      <c r="F49" s="16"/>
      <c r="G49" s="18">
        <f>SUM(G38:G47)</f>
        <v>679</v>
      </c>
      <c r="H49" s="16"/>
      <c r="I49" s="18">
        <f>SUM(I38:I47)</f>
        <v>292587</v>
      </c>
      <c r="J49" s="16"/>
      <c r="K49" s="18">
        <f>SUM(K38:K47)</f>
        <v>0</v>
      </c>
      <c r="L49" s="16"/>
      <c r="M49" s="18">
        <f>SUM(M38:M47)</f>
        <v>390</v>
      </c>
      <c r="N49" s="16"/>
      <c r="O49" s="18">
        <f>SUM(O38:O47)</f>
        <v>0</v>
      </c>
      <c r="P49" s="16"/>
      <c r="Q49" s="16"/>
      <c r="R49" s="16"/>
      <c r="S49" s="16"/>
    </row>
    <row r="50" spans="1:19" s="19" customFormat="1" ht="13.5" customHeight="1">
      <c r="A50" s="16"/>
      <c r="B50" s="17"/>
      <c r="C50" s="20"/>
      <c r="D50" s="16"/>
      <c r="E50" s="20"/>
      <c r="F50" s="16"/>
      <c r="G50" s="20"/>
      <c r="H50" s="16"/>
      <c r="I50" s="20"/>
      <c r="J50" s="16"/>
      <c r="K50" s="20"/>
      <c r="L50" s="16"/>
      <c r="M50" s="20"/>
      <c r="N50" s="16"/>
      <c r="O50" s="20"/>
      <c r="P50" s="16"/>
      <c r="Q50" s="16"/>
      <c r="R50" s="16"/>
      <c r="S50" s="16"/>
    </row>
    <row r="51" spans="1:19" s="19" customFormat="1" ht="13.5" customHeight="1">
      <c r="A51" s="16" t="s">
        <v>77</v>
      </c>
      <c r="B51" s="17" t="s">
        <v>9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s="19" customFormat="1" ht="13.5" customHeight="1">
      <c r="A52" s="16" t="s">
        <v>68</v>
      </c>
      <c r="B52" s="17"/>
      <c r="C52" s="16">
        <f aca="true" t="shared" si="2" ref="C52:C57">SUM(E52:O52)</f>
        <v>216228</v>
      </c>
      <c r="D52" s="16"/>
      <c r="E52" s="16">
        <v>151062</v>
      </c>
      <c r="F52" s="16"/>
      <c r="G52" s="16">
        <v>0</v>
      </c>
      <c r="H52" s="16"/>
      <c r="I52" s="16">
        <v>65166</v>
      </c>
      <c r="J52" s="16"/>
      <c r="K52" s="16">
        <v>0</v>
      </c>
      <c r="L52" s="16"/>
      <c r="M52" s="16">
        <v>0</v>
      </c>
      <c r="N52" s="16"/>
      <c r="O52" s="16">
        <v>0</v>
      </c>
      <c r="P52" s="16"/>
      <c r="Q52" s="16"/>
      <c r="R52" s="16"/>
      <c r="S52" s="16"/>
    </row>
    <row r="53" spans="1:19" s="19" customFormat="1" ht="13.5" customHeight="1">
      <c r="A53" s="16" t="s">
        <v>89</v>
      </c>
      <c r="B53" s="17"/>
      <c r="C53" s="16">
        <f t="shared" si="2"/>
        <v>81198</v>
      </c>
      <c r="D53" s="16"/>
      <c r="E53" s="16">
        <v>58201</v>
      </c>
      <c r="F53" s="16"/>
      <c r="G53" s="16">
        <v>0</v>
      </c>
      <c r="H53" s="16"/>
      <c r="I53" s="16">
        <v>22997</v>
      </c>
      <c r="J53" s="16"/>
      <c r="K53" s="16">
        <v>0</v>
      </c>
      <c r="L53" s="16"/>
      <c r="M53" s="16">
        <v>0</v>
      </c>
      <c r="N53" s="16"/>
      <c r="O53" s="16">
        <v>0</v>
      </c>
      <c r="P53" s="16"/>
      <c r="Q53" s="16"/>
      <c r="R53" s="16"/>
      <c r="S53" s="16"/>
    </row>
    <row r="54" spans="1:19" s="19" customFormat="1" ht="13.5" customHeight="1">
      <c r="A54" s="16" t="s">
        <v>96</v>
      </c>
      <c r="B54" s="17"/>
      <c r="C54" s="16">
        <f t="shared" si="2"/>
        <v>28707</v>
      </c>
      <c r="D54" s="16"/>
      <c r="E54" s="16">
        <v>21000</v>
      </c>
      <c r="F54" s="16"/>
      <c r="G54" s="16">
        <v>0</v>
      </c>
      <c r="H54" s="16"/>
      <c r="I54" s="16">
        <v>7707</v>
      </c>
      <c r="J54" s="16"/>
      <c r="K54" s="16">
        <v>0</v>
      </c>
      <c r="L54" s="16"/>
      <c r="M54" s="16">
        <v>0</v>
      </c>
      <c r="N54" s="16"/>
      <c r="O54" s="16">
        <v>0</v>
      </c>
      <c r="P54" s="16"/>
      <c r="Q54" s="16"/>
      <c r="R54" s="16"/>
      <c r="S54" s="16"/>
    </row>
    <row r="55" spans="1:19" s="19" customFormat="1" ht="13.5" customHeight="1">
      <c r="A55" s="16" t="s">
        <v>97</v>
      </c>
      <c r="B55" s="17"/>
      <c r="C55" s="16">
        <f t="shared" si="2"/>
        <v>21000</v>
      </c>
      <c r="D55" s="16"/>
      <c r="E55" s="16">
        <v>0</v>
      </c>
      <c r="F55" s="16">
        <v>0</v>
      </c>
      <c r="G55" s="16">
        <v>0</v>
      </c>
      <c r="H55" s="16"/>
      <c r="I55" s="16">
        <v>21000</v>
      </c>
      <c r="J55" s="16"/>
      <c r="K55" s="16">
        <v>0</v>
      </c>
      <c r="L55" s="16"/>
      <c r="M55" s="16">
        <v>0</v>
      </c>
      <c r="N55" s="16"/>
      <c r="O55" s="16">
        <v>0</v>
      </c>
      <c r="P55" s="16"/>
      <c r="Q55" s="16"/>
      <c r="R55" s="16"/>
      <c r="S55" s="16"/>
    </row>
    <row r="56" spans="1:19" s="34" customFormat="1" ht="13.5" customHeight="1">
      <c r="A56" s="20" t="s">
        <v>67</v>
      </c>
      <c r="B56" s="33"/>
      <c r="C56" s="20">
        <f t="shared" si="2"/>
        <v>25104</v>
      </c>
      <c r="D56" s="20"/>
      <c r="E56" s="16">
        <v>18364</v>
      </c>
      <c r="F56" s="16"/>
      <c r="G56" s="16">
        <v>0</v>
      </c>
      <c r="H56" s="16"/>
      <c r="I56" s="16">
        <v>6740</v>
      </c>
      <c r="J56" s="16"/>
      <c r="K56" s="16">
        <v>0</v>
      </c>
      <c r="L56" s="16"/>
      <c r="M56" s="16">
        <v>0</v>
      </c>
      <c r="N56" s="16"/>
      <c r="O56" s="16">
        <v>0</v>
      </c>
      <c r="P56" s="20"/>
      <c r="Q56" s="20"/>
      <c r="R56" s="20"/>
      <c r="S56" s="20"/>
    </row>
    <row r="57" spans="1:19" s="34" customFormat="1" ht="13.5" customHeight="1">
      <c r="A57" s="20" t="s">
        <v>74</v>
      </c>
      <c r="B57" s="33"/>
      <c r="C57" s="21">
        <f t="shared" si="2"/>
        <v>10000</v>
      </c>
      <c r="D57" s="20"/>
      <c r="E57" s="21">
        <v>0</v>
      </c>
      <c r="F57" s="20"/>
      <c r="G57" s="21">
        <v>0</v>
      </c>
      <c r="H57" s="20"/>
      <c r="I57" s="21">
        <v>10000</v>
      </c>
      <c r="J57" s="20"/>
      <c r="K57" s="21">
        <v>0</v>
      </c>
      <c r="L57" s="20"/>
      <c r="M57" s="21">
        <v>0</v>
      </c>
      <c r="N57" s="20"/>
      <c r="O57" s="21">
        <v>0</v>
      </c>
      <c r="P57" s="20"/>
      <c r="Q57" s="20"/>
      <c r="R57" s="20"/>
      <c r="S57" s="20"/>
    </row>
    <row r="58" spans="1:19" s="19" customFormat="1" ht="13.5" customHeight="1">
      <c r="A58" s="16"/>
      <c r="B58" s="17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s="19" customFormat="1" ht="13.5" customHeight="1">
      <c r="A59" s="16" t="s">
        <v>76</v>
      </c>
      <c r="B59" s="17"/>
      <c r="C59" s="21">
        <f>SUM(E59:O59)</f>
        <v>382237</v>
      </c>
      <c r="D59" s="22"/>
      <c r="E59" s="21">
        <f>SUM(E52:E57)</f>
        <v>248627</v>
      </c>
      <c r="F59" s="22"/>
      <c r="G59" s="21">
        <f>SUM(G52:G57)</f>
        <v>0</v>
      </c>
      <c r="H59" s="22"/>
      <c r="I59" s="21">
        <f>SUM(I52:I57)</f>
        <v>133610</v>
      </c>
      <c r="J59" s="22"/>
      <c r="K59" s="21">
        <f>SUM(K52:K57)</f>
        <v>0</v>
      </c>
      <c r="L59" s="22"/>
      <c r="M59" s="21">
        <f>SUM(M52:M57)</f>
        <v>0</v>
      </c>
      <c r="N59" s="22"/>
      <c r="O59" s="21">
        <f>SUM(O52:O57)</f>
        <v>0</v>
      </c>
      <c r="P59" s="16"/>
      <c r="Q59" s="16"/>
      <c r="R59" s="16"/>
      <c r="S59" s="16"/>
    </row>
    <row r="60" spans="1:19" s="19" customFormat="1" ht="13.5" customHeight="1">
      <c r="A60" s="16"/>
      <c r="B60" s="17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16"/>
      <c r="Q60" s="16"/>
      <c r="R60" s="16"/>
      <c r="S60" s="16"/>
    </row>
    <row r="61" spans="1:19" s="19" customFormat="1" ht="13.5" customHeight="1">
      <c r="A61" s="16" t="s">
        <v>34</v>
      </c>
      <c r="B61" s="17" t="s">
        <v>9</v>
      </c>
      <c r="C61" s="18">
        <f>SUM(E61:O61)</f>
        <v>4345168</v>
      </c>
      <c r="D61" s="16"/>
      <c r="E61" s="18">
        <f>SUM(E49+E35+E59)</f>
        <v>2762583</v>
      </c>
      <c r="F61" s="16" t="s">
        <v>10</v>
      </c>
      <c r="G61" s="18">
        <f>SUM(G49+G35+G59)</f>
        <v>2245</v>
      </c>
      <c r="H61" s="16" t="s">
        <v>10</v>
      </c>
      <c r="I61" s="18">
        <f>SUM(I49+I35+I59)</f>
        <v>1126375</v>
      </c>
      <c r="J61" s="16" t="s">
        <v>10</v>
      </c>
      <c r="K61" s="18">
        <f>SUM(K49+K35+K59)</f>
        <v>0</v>
      </c>
      <c r="L61" s="16" t="s">
        <v>10</v>
      </c>
      <c r="M61" s="18">
        <f>SUM(M49+M35+M59)</f>
        <v>453965</v>
      </c>
      <c r="N61" s="16" t="s">
        <v>10</v>
      </c>
      <c r="O61" s="18">
        <f>SUM(O49+O35+O59)</f>
        <v>0</v>
      </c>
      <c r="P61" s="16"/>
      <c r="Q61" s="16"/>
      <c r="R61" s="16"/>
      <c r="S61" s="16"/>
    </row>
    <row r="62" spans="1:19" s="19" customFormat="1" ht="13.5" customHeight="1">
      <c r="A62" s="16"/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s="19" customFormat="1" ht="13.5" customHeight="1">
      <c r="A63" s="16" t="s">
        <v>13</v>
      </c>
      <c r="B63" s="17" t="s">
        <v>9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16"/>
      <c r="Q63" s="16"/>
      <c r="R63" s="16"/>
      <c r="S63" s="16"/>
    </row>
    <row r="64" spans="1:19" s="19" customFormat="1" ht="13.5" customHeight="1">
      <c r="A64" s="16" t="s">
        <v>90</v>
      </c>
      <c r="B64" s="17"/>
      <c r="C64" s="20">
        <f>SUM(E64,G64,I64,K64,M64,O64)</f>
        <v>1154</v>
      </c>
      <c r="D64" s="20"/>
      <c r="E64" s="20">
        <v>0</v>
      </c>
      <c r="F64" s="20"/>
      <c r="G64" s="20">
        <v>0</v>
      </c>
      <c r="H64" s="20"/>
      <c r="I64" s="20">
        <v>0</v>
      </c>
      <c r="J64" s="20"/>
      <c r="K64" s="20">
        <v>0</v>
      </c>
      <c r="L64" s="20"/>
      <c r="M64" s="20">
        <v>1154</v>
      </c>
      <c r="N64" s="20"/>
      <c r="O64" s="20">
        <v>0</v>
      </c>
      <c r="P64" s="16"/>
      <c r="Q64" s="16"/>
      <c r="R64" s="16"/>
      <c r="S64" s="16"/>
    </row>
    <row r="65" spans="1:19" s="19" customFormat="1" ht="13.5" customHeight="1">
      <c r="A65" s="16" t="s">
        <v>35</v>
      </c>
      <c r="B65" s="17"/>
      <c r="C65" s="23">
        <f>SUM(E65:O65)</f>
        <v>198420</v>
      </c>
      <c r="D65" s="16"/>
      <c r="E65" s="23">
        <v>134478</v>
      </c>
      <c r="F65" s="16"/>
      <c r="G65" s="23">
        <v>6977</v>
      </c>
      <c r="H65" s="16"/>
      <c r="I65" s="23">
        <v>49533</v>
      </c>
      <c r="J65" s="16"/>
      <c r="K65" s="23">
        <v>1775</v>
      </c>
      <c r="L65" s="16"/>
      <c r="M65" s="23">
        <v>5657</v>
      </c>
      <c r="N65" s="16"/>
      <c r="O65" s="23">
        <v>0</v>
      </c>
      <c r="P65" s="16"/>
      <c r="Q65" s="16"/>
      <c r="R65" s="16"/>
      <c r="S65" s="16"/>
    </row>
    <row r="66" spans="1:19" s="19" customFormat="1" ht="13.5" customHeight="1">
      <c r="A66" s="16"/>
      <c r="B66" s="17"/>
      <c r="C66" s="20"/>
      <c r="D66" s="16"/>
      <c r="E66" s="20"/>
      <c r="F66" s="16"/>
      <c r="G66" s="20"/>
      <c r="H66" s="16"/>
      <c r="I66" s="20"/>
      <c r="J66" s="16"/>
      <c r="K66" s="20"/>
      <c r="L66" s="16"/>
      <c r="M66" s="20"/>
      <c r="N66" s="16"/>
      <c r="O66" s="20"/>
      <c r="P66" s="16"/>
      <c r="Q66" s="16"/>
      <c r="R66" s="16"/>
      <c r="S66" s="16"/>
    </row>
    <row r="67" spans="1:19" s="19" customFormat="1" ht="13.5" customHeight="1">
      <c r="A67" s="16" t="s">
        <v>36</v>
      </c>
      <c r="B67" s="17" t="s">
        <v>9</v>
      </c>
      <c r="C67" s="21">
        <f>SUM(E67:O67)</f>
        <v>199574</v>
      </c>
      <c r="D67" s="16"/>
      <c r="E67" s="18">
        <f>SUM(E64:E65)</f>
        <v>134478</v>
      </c>
      <c r="F67" s="16"/>
      <c r="G67" s="18">
        <f>SUM(G64:G65)</f>
        <v>6977</v>
      </c>
      <c r="H67" s="16"/>
      <c r="I67" s="18">
        <f>SUM(I64:I65)</f>
        <v>49533</v>
      </c>
      <c r="J67" s="16"/>
      <c r="K67" s="18">
        <f>SUM(K64:K65)</f>
        <v>1775</v>
      </c>
      <c r="L67" s="16"/>
      <c r="M67" s="18">
        <f>SUM(M64:M65)</f>
        <v>6811</v>
      </c>
      <c r="N67" s="16"/>
      <c r="O67" s="18">
        <f>SUM(O64:O65)</f>
        <v>0</v>
      </c>
      <c r="P67" s="16"/>
      <c r="Q67" s="16"/>
      <c r="R67" s="16"/>
      <c r="S67" s="16"/>
    </row>
    <row r="68" spans="1:19" s="19" customFormat="1" ht="13.5" customHeight="1">
      <c r="A68" s="16"/>
      <c r="B68" s="17" t="s">
        <v>9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s="19" customFormat="1" ht="13.5" customHeight="1">
      <c r="A69" s="16" t="s">
        <v>14</v>
      </c>
      <c r="B69" s="17" t="s">
        <v>9</v>
      </c>
      <c r="C69" s="16"/>
      <c r="D69" s="16"/>
      <c r="E69" s="16" t="s">
        <v>9</v>
      </c>
      <c r="F69" s="16" t="s">
        <v>9</v>
      </c>
      <c r="G69" s="16" t="s">
        <v>9</v>
      </c>
      <c r="H69" s="16" t="s">
        <v>9</v>
      </c>
      <c r="I69" s="16" t="s">
        <v>9</v>
      </c>
      <c r="J69" s="16" t="s">
        <v>9</v>
      </c>
      <c r="K69" s="16" t="s">
        <v>9</v>
      </c>
      <c r="L69" s="16" t="s">
        <v>9</v>
      </c>
      <c r="M69" s="16" t="s">
        <v>9</v>
      </c>
      <c r="N69" s="16" t="s">
        <v>9</v>
      </c>
      <c r="O69" s="16" t="s">
        <v>9</v>
      </c>
      <c r="P69" s="16"/>
      <c r="Q69" s="16"/>
      <c r="R69" s="16"/>
      <c r="S69" s="16"/>
    </row>
    <row r="70" spans="1:19" s="19" customFormat="1" ht="13.5" customHeight="1">
      <c r="A70" s="16" t="s">
        <v>37</v>
      </c>
      <c r="B70" s="17" t="s">
        <v>9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s="19" customFormat="1" ht="13.5" customHeight="1">
      <c r="A71" s="16" t="s">
        <v>18</v>
      </c>
      <c r="B71" s="17" t="s">
        <v>9</v>
      </c>
      <c r="C71" s="19">
        <f aca="true" t="shared" si="3" ref="C71:C77">SUM(E71:O71)</f>
        <v>105592</v>
      </c>
      <c r="D71" s="16"/>
      <c r="E71" s="16">
        <v>70580</v>
      </c>
      <c r="F71" s="16"/>
      <c r="G71" s="16">
        <v>0</v>
      </c>
      <c r="H71" s="16"/>
      <c r="I71" s="16">
        <v>33904</v>
      </c>
      <c r="J71" s="16"/>
      <c r="K71" s="16">
        <v>0</v>
      </c>
      <c r="L71" s="16"/>
      <c r="M71" s="16">
        <v>1108</v>
      </c>
      <c r="N71" s="16"/>
      <c r="O71" s="16">
        <v>0</v>
      </c>
      <c r="P71" s="16"/>
      <c r="Q71" s="16"/>
      <c r="R71" s="16"/>
      <c r="S71" s="16"/>
    </row>
    <row r="72" spans="1:19" s="19" customFormat="1" ht="13.5" customHeight="1">
      <c r="A72" s="16" t="s">
        <v>61</v>
      </c>
      <c r="B72" s="17"/>
      <c r="C72" s="19">
        <f t="shared" si="3"/>
        <v>45012</v>
      </c>
      <c r="D72" s="16"/>
      <c r="E72" s="16">
        <v>46518</v>
      </c>
      <c r="F72" s="16"/>
      <c r="G72" s="16">
        <v>0</v>
      </c>
      <c r="H72" s="16"/>
      <c r="I72" s="16">
        <v>19538</v>
      </c>
      <c r="J72" s="16"/>
      <c r="K72" s="16">
        <v>0</v>
      </c>
      <c r="L72" s="16"/>
      <c r="M72" s="16">
        <v>-23037</v>
      </c>
      <c r="N72" s="16"/>
      <c r="O72" s="16">
        <v>1993</v>
      </c>
      <c r="P72" s="16"/>
      <c r="Q72" s="16"/>
      <c r="R72" s="16"/>
      <c r="S72" s="16"/>
    </row>
    <row r="73" spans="1:19" s="19" customFormat="1" ht="13.5" customHeight="1">
      <c r="A73" s="16" t="s">
        <v>38</v>
      </c>
      <c r="B73" s="17" t="s">
        <v>9</v>
      </c>
      <c r="C73" s="19">
        <f t="shared" si="3"/>
        <v>506928</v>
      </c>
      <c r="D73" s="16"/>
      <c r="E73" s="16">
        <v>245538</v>
      </c>
      <c r="F73" s="16"/>
      <c r="G73" s="16">
        <v>275250</v>
      </c>
      <c r="H73" s="16"/>
      <c r="I73" s="16">
        <v>223989</v>
      </c>
      <c r="J73" s="16"/>
      <c r="K73" s="16">
        <v>5840</v>
      </c>
      <c r="L73" s="16"/>
      <c r="M73" s="16">
        <v>-243689</v>
      </c>
      <c r="N73" s="16"/>
      <c r="O73" s="16">
        <v>0</v>
      </c>
      <c r="P73" s="16"/>
      <c r="Q73" s="16"/>
      <c r="R73" s="16"/>
      <c r="S73" s="16"/>
    </row>
    <row r="74" spans="1:19" s="19" customFormat="1" ht="13.5" customHeight="1">
      <c r="A74" s="16" t="s">
        <v>39</v>
      </c>
      <c r="B74" s="17" t="s">
        <v>9</v>
      </c>
      <c r="C74" s="19">
        <f t="shared" si="3"/>
        <v>-2535</v>
      </c>
      <c r="D74" s="16"/>
      <c r="E74" s="16">
        <v>21467</v>
      </c>
      <c r="F74" s="16"/>
      <c r="G74" s="16">
        <v>590</v>
      </c>
      <c r="H74" s="16"/>
      <c r="I74" s="16">
        <v>9264</v>
      </c>
      <c r="J74" s="16"/>
      <c r="K74" s="16">
        <v>0</v>
      </c>
      <c r="L74" s="16"/>
      <c r="M74" s="16">
        <v>-33556</v>
      </c>
      <c r="N74" s="16"/>
      <c r="O74" s="16">
        <v>-300</v>
      </c>
      <c r="P74" s="16"/>
      <c r="Q74" s="16"/>
      <c r="R74" s="16"/>
      <c r="S74" s="16"/>
    </row>
    <row r="75" spans="1:19" s="19" customFormat="1" ht="13.5" customHeight="1">
      <c r="A75" s="16" t="s">
        <v>40</v>
      </c>
      <c r="B75" s="17"/>
      <c r="C75" s="19">
        <f t="shared" si="3"/>
        <v>97646</v>
      </c>
      <c r="D75" s="16"/>
      <c r="E75" s="16">
        <v>68477</v>
      </c>
      <c r="F75" s="16"/>
      <c r="G75" s="16">
        <v>0</v>
      </c>
      <c r="H75" s="16"/>
      <c r="I75" s="16">
        <v>28425</v>
      </c>
      <c r="J75" s="16"/>
      <c r="K75" s="16">
        <v>0</v>
      </c>
      <c r="L75" s="16"/>
      <c r="M75" s="16">
        <v>744</v>
      </c>
      <c r="N75" s="16"/>
      <c r="O75" s="16">
        <v>0</v>
      </c>
      <c r="P75" s="16"/>
      <c r="Q75" s="16"/>
      <c r="R75" s="16"/>
      <c r="S75" s="16"/>
    </row>
    <row r="76" spans="1:19" s="19" customFormat="1" ht="13.5" customHeight="1">
      <c r="A76" s="16" t="s">
        <v>23</v>
      </c>
      <c r="B76" s="17"/>
      <c r="C76" s="19">
        <f t="shared" si="3"/>
        <v>4516</v>
      </c>
      <c r="D76" s="16"/>
      <c r="E76" s="16">
        <v>0</v>
      </c>
      <c r="F76" s="16"/>
      <c r="G76" s="16">
        <v>0</v>
      </c>
      <c r="H76" s="16"/>
      <c r="I76" s="16">
        <v>0</v>
      </c>
      <c r="J76" s="16"/>
      <c r="K76" s="16">
        <v>0</v>
      </c>
      <c r="L76" s="16"/>
      <c r="M76" s="16">
        <v>4516</v>
      </c>
      <c r="N76" s="16"/>
      <c r="O76" s="16">
        <v>0</v>
      </c>
      <c r="P76" s="16"/>
      <c r="Q76" s="16"/>
      <c r="R76" s="16"/>
      <c r="S76" s="16"/>
    </row>
    <row r="77" spans="1:19" s="19" customFormat="1" ht="13.5" customHeight="1">
      <c r="A77" s="16" t="s">
        <v>41</v>
      </c>
      <c r="B77" s="17"/>
      <c r="C77" s="31">
        <f t="shared" si="3"/>
        <v>230233</v>
      </c>
      <c r="D77" s="16"/>
      <c r="E77" s="18">
        <v>109563</v>
      </c>
      <c r="F77" s="16"/>
      <c r="G77" s="18">
        <v>0</v>
      </c>
      <c r="H77" s="16"/>
      <c r="I77" s="18">
        <v>46017</v>
      </c>
      <c r="J77" s="16"/>
      <c r="K77" s="18">
        <v>0</v>
      </c>
      <c r="L77" s="16"/>
      <c r="M77" s="18">
        <v>74653</v>
      </c>
      <c r="N77" s="16"/>
      <c r="O77" s="18">
        <v>0</v>
      </c>
      <c r="P77" s="16"/>
      <c r="Q77" s="16"/>
      <c r="R77" s="16"/>
      <c r="S77" s="16"/>
    </row>
    <row r="78" spans="1:19" s="19" customFormat="1" ht="13.5" customHeight="1">
      <c r="A78" s="16"/>
      <c r="B78" s="17"/>
      <c r="C78" s="20"/>
      <c r="D78" s="16"/>
      <c r="E78" s="20"/>
      <c r="F78" s="16"/>
      <c r="G78" s="20"/>
      <c r="H78" s="16"/>
      <c r="I78" s="20"/>
      <c r="J78" s="16"/>
      <c r="K78" s="20"/>
      <c r="L78" s="16"/>
      <c r="M78" s="20"/>
      <c r="N78" s="16"/>
      <c r="O78" s="20"/>
      <c r="P78" s="16"/>
      <c r="Q78" s="16"/>
      <c r="R78" s="16"/>
      <c r="S78" s="16"/>
    </row>
    <row r="79" spans="1:19" s="19" customFormat="1" ht="13.5" customHeight="1">
      <c r="A79" s="16" t="s">
        <v>42</v>
      </c>
      <c r="B79" s="17" t="s">
        <v>9</v>
      </c>
      <c r="C79" s="18">
        <f>SUM(E79:O79)</f>
        <v>987392</v>
      </c>
      <c r="D79" s="16"/>
      <c r="E79" s="18">
        <f>SUM(E71:E77)</f>
        <v>562143</v>
      </c>
      <c r="F79" s="16"/>
      <c r="G79" s="18">
        <f>SUM(G71:G77)</f>
        <v>275840</v>
      </c>
      <c r="H79" s="16"/>
      <c r="I79" s="18">
        <f>SUM(I71:I77)</f>
        <v>361137</v>
      </c>
      <c r="J79" s="16"/>
      <c r="K79" s="18">
        <f>SUM(K71:K77)</f>
        <v>5840</v>
      </c>
      <c r="L79" s="16"/>
      <c r="M79" s="18">
        <f>SUM(M71:M77)</f>
        <v>-219261</v>
      </c>
      <c r="N79" s="16"/>
      <c r="O79" s="18">
        <f>SUM(O71:O77)</f>
        <v>1693</v>
      </c>
      <c r="P79" s="16"/>
      <c r="Q79" s="16"/>
      <c r="R79" s="16"/>
      <c r="S79" s="16"/>
    </row>
    <row r="80" spans="1:19" s="19" customFormat="1" ht="13.5" customHeight="1">
      <c r="A80" s="16"/>
      <c r="B80" s="17"/>
      <c r="C80" s="20"/>
      <c r="D80" s="16"/>
      <c r="E80" s="20"/>
      <c r="F80" s="16"/>
      <c r="G80" s="20"/>
      <c r="H80" s="16"/>
      <c r="I80" s="20"/>
      <c r="J80" s="16"/>
      <c r="K80" s="20"/>
      <c r="L80" s="16"/>
      <c r="M80" s="20"/>
      <c r="N80" s="16"/>
      <c r="O80" s="20"/>
      <c r="P80" s="16"/>
      <c r="Q80" s="16"/>
      <c r="R80" s="16"/>
      <c r="S80" s="16"/>
    </row>
    <row r="81" spans="1:19" s="19" customFormat="1" ht="13.5" customHeight="1">
      <c r="A81" s="16" t="s">
        <v>43</v>
      </c>
      <c r="B81" s="17" t="s">
        <v>9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s="19" customFormat="1" ht="13.5" customHeight="1">
      <c r="A82" s="16" t="s">
        <v>44</v>
      </c>
      <c r="B82" s="17" t="s">
        <v>9</v>
      </c>
      <c r="C82" s="16">
        <f>SUM(E82:O82)</f>
        <v>41379</v>
      </c>
      <c r="D82" s="16"/>
      <c r="E82" s="16">
        <v>0</v>
      </c>
      <c r="F82" s="16"/>
      <c r="G82" s="16">
        <v>0</v>
      </c>
      <c r="H82" s="16"/>
      <c r="I82" s="16">
        <v>0</v>
      </c>
      <c r="J82" s="16"/>
      <c r="K82" s="16">
        <v>6710</v>
      </c>
      <c r="L82" s="16"/>
      <c r="M82" s="16">
        <v>34669</v>
      </c>
      <c r="N82" s="16"/>
      <c r="O82" s="16">
        <v>0</v>
      </c>
      <c r="P82" s="16"/>
      <c r="Q82" s="16"/>
      <c r="R82" s="16"/>
      <c r="S82" s="16"/>
    </row>
    <row r="83" spans="1:19" s="19" customFormat="1" ht="13.5" customHeight="1">
      <c r="A83" s="16" t="s">
        <v>91</v>
      </c>
      <c r="B83" s="17"/>
      <c r="C83" s="16">
        <f>SUM(E83:O83)</f>
        <v>3062124</v>
      </c>
      <c r="D83" s="16"/>
      <c r="E83" s="16">
        <v>2971847</v>
      </c>
      <c r="F83" s="16"/>
      <c r="G83" s="16">
        <v>645680</v>
      </c>
      <c r="H83" s="16"/>
      <c r="I83" s="16">
        <v>1526234</v>
      </c>
      <c r="J83" s="16"/>
      <c r="K83" s="16">
        <v>9188</v>
      </c>
      <c r="L83" s="16"/>
      <c r="M83" s="16">
        <v>-2108963</v>
      </c>
      <c r="N83" s="16"/>
      <c r="O83" s="16">
        <v>18138</v>
      </c>
      <c r="P83" s="16"/>
      <c r="Q83" s="16"/>
      <c r="R83" s="16"/>
      <c r="S83" s="16"/>
    </row>
    <row r="84" spans="1:19" s="19" customFormat="1" ht="13.5" customHeight="1">
      <c r="A84" s="16" t="s">
        <v>62</v>
      </c>
      <c r="B84" s="17"/>
      <c r="C84" s="16">
        <f>SUM(E84:O84)</f>
        <v>19674</v>
      </c>
      <c r="D84" s="16"/>
      <c r="E84" s="16">
        <v>0</v>
      </c>
      <c r="F84" s="16"/>
      <c r="G84" s="16">
        <v>0</v>
      </c>
      <c r="H84" s="16"/>
      <c r="I84" s="16">
        <v>0</v>
      </c>
      <c r="J84" s="16"/>
      <c r="K84" s="16">
        <v>0</v>
      </c>
      <c r="L84" s="16"/>
      <c r="M84" s="16">
        <v>19674</v>
      </c>
      <c r="N84" s="16"/>
      <c r="O84" s="16">
        <v>0</v>
      </c>
      <c r="P84" s="16"/>
      <c r="Q84" s="16"/>
      <c r="R84" s="16"/>
      <c r="S84" s="16"/>
    </row>
    <row r="85" spans="1:19" s="19" customFormat="1" ht="13.5" customHeight="1">
      <c r="A85" s="16" t="s">
        <v>29</v>
      </c>
      <c r="B85" s="17"/>
      <c r="C85" s="21">
        <f>SUM(E85:O85)</f>
        <v>87835</v>
      </c>
      <c r="D85" s="16"/>
      <c r="E85" s="21">
        <v>56237</v>
      </c>
      <c r="F85" s="16"/>
      <c r="G85" s="21">
        <v>0</v>
      </c>
      <c r="H85" s="16"/>
      <c r="I85" s="21">
        <v>23620</v>
      </c>
      <c r="J85" s="16"/>
      <c r="K85" s="21">
        <v>0</v>
      </c>
      <c r="L85" s="16"/>
      <c r="M85" s="21">
        <v>7978</v>
      </c>
      <c r="N85" s="16"/>
      <c r="O85" s="21">
        <v>0</v>
      </c>
      <c r="P85" s="16"/>
      <c r="Q85" s="16"/>
      <c r="R85" s="16"/>
      <c r="S85" s="16"/>
    </row>
    <row r="86" spans="1:19" s="19" customFormat="1" ht="13.5" customHeight="1">
      <c r="A86" s="16"/>
      <c r="B86" s="17"/>
      <c r="C86" s="20"/>
      <c r="D86" s="16"/>
      <c r="E86" s="20"/>
      <c r="F86" s="16"/>
      <c r="G86" s="20"/>
      <c r="H86" s="16"/>
      <c r="I86" s="20"/>
      <c r="J86" s="16"/>
      <c r="K86" s="20"/>
      <c r="L86" s="16"/>
      <c r="M86" s="20"/>
      <c r="N86" s="16"/>
      <c r="O86" s="20"/>
      <c r="P86" s="16"/>
      <c r="Q86" s="16"/>
      <c r="R86" s="16"/>
      <c r="S86" s="16"/>
    </row>
    <row r="87" spans="1:19" s="19" customFormat="1" ht="13.5" customHeight="1">
      <c r="A87" s="16" t="s">
        <v>45</v>
      </c>
      <c r="B87" s="17" t="s">
        <v>9</v>
      </c>
      <c r="C87" s="18">
        <f>SUM(E87:O87)</f>
        <v>3211012</v>
      </c>
      <c r="D87" s="16"/>
      <c r="E87" s="18">
        <f>SUM(E82:E85)</f>
        <v>3028084</v>
      </c>
      <c r="F87" s="16"/>
      <c r="G87" s="18">
        <f>SUM(G82:G85)</f>
        <v>645680</v>
      </c>
      <c r="H87" s="16"/>
      <c r="I87" s="18">
        <f>SUM(I82:I85)</f>
        <v>1549854</v>
      </c>
      <c r="J87" s="16"/>
      <c r="K87" s="18">
        <f>SUM(K82:K85)</f>
        <v>15898</v>
      </c>
      <c r="L87" s="16"/>
      <c r="M87" s="18">
        <f>SUM(M82:M85)</f>
        <v>-2046642</v>
      </c>
      <c r="N87" s="16"/>
      <c r="O87" s="18">
        <f>SUM(O82:O85)</f>
        <v>18138</v>
      </c>
      <c r="P87" s="16"/>
      <c r="Q87" s="16"/>
      <c r="R87" s="16"/>
      <c r="S87" s="16"/>
    </row>
    <row r="88" spans="1:19" s="19" customFormat="1" ht="13.5" customHeight="1">
      <c r="A88" s="16"/>
      <c r="B88" s="17"/>
      <c r="C88" s="20"/>
      <c r="D88" s="16"/>
      <c r="E88" s="20"/>
      <c r="F88" s="16"/>
      <c r="G88" s="20"/>
      <c r="H88" s="16"/>
      <c r="I88" s="20"/>
      <c r="J88" s="16"/>
      <c r="K88" s="20"/>
      <c r="L88" s="16"/>
      <c r="M88" s="20"/>
      <c r="N88" s="16"/>
      <c r="O88" s="20"/>
      <c r="P88" s="16"/>
      <c r="Q88" s="16"/>
      <c r="R88" s="16"/>
      <c r="S88" s="16"/>
    </row>
    <row r="89" spans="1:19" s="19" customFormat="1" ht="13.5" customHeight="1">
      <c r="A89" s="16" t="s">
        <v>70</v>
      </c>
      <c r="B89" s="17"/>
      <c r="C89" s="18">
        <f>SUM(E89:O89)</f>
        <v>140232</v>
      </c>
      <c r="D89" s="16"/>
      <c r="E89" s="18">
        <v>60012</v>
      </c>
      <c r="F89" s="16"/>
      <c r="G89" s="18">
        <v>955</v>
      </c>
      <c r="H89" s="16"/>
      <c r="I89" s="18">
        <v>22342</v>
      </c>
      <c r="J89" s="16"/>
      <c r="K89" s="18">
        <v>0</v>
      </c>
      <c r="L89" s="16"/>
      <c r="M89" s="18">
        <v>56923</v>
      </c>
      <c r="N89" s="16"/>
      <c r="O89" s="18">
        <v>0</v>
      </c>
      <c r="P89" s="16"/>
      <c r="Q89" s="16"/>
      <c r="R89" s="16"/>
      <c r="S89" s="16"/>
    </row>
    <row r="90" spans="1:19" s="19" customFormat="1" ht="13.5" customHeight="1">
      <c r="A90" s="16"/>
      <c r="B90" s="17"/>
      <c r="C90" s="20"/>
      <c r="D90" s="16"/>
      <c r="E90" s="20"/>
      <c r="F90" s="16"/>
      <c r="G90" s="20"/>
      <c r="H90" s="16"/>
      <c r="I90" s="20"/>
      <c r="J90" s="16"/>
      <c r="K90" s="20"/>
      <c r="L90" s="16"/>
      <c r="M90" s="20"/>
      <c r="N90" s="16"/>
      <c r="O90" s="20"/>
      <c r="P90" s="16"/>
      <c r="Q90" s="16"/>
      <c r="R90" s="16"/>
      <c r="S90" s="16"/>
    </row>
    <row r="91" spans="1:19" s="19" customFormat="1" ht="13.5" customHeight="1">
      <c r="A91" s="16" t="s">
        <v>46</v>
      </c>
      <c r="B91" s="17"/>
      <c r="C91" s="18">
        <f>SUM(E91:O91)</f>
        <v>4338636</v>
      </c>
      <c r="D91" s="16"/>
      <c r="E91" s="18">
        <f>SUM(E79,E87,E89,)</f>
        <v>3650239</v>
      </c>
      <c r="F91" s="20"/>
      <c r="G91" s="18">
        <f>SUM(G79,G87,G89,)</f>
        <v>922475</v>
      </c>
      <c r="H91" s="20"/>
      <c r="I91" s="18">
        <f>SUM(I79,I87,I89,)</f>
        <v>1933333</v>
      </c>
      <c r="J91" s="20"/>
      <c r="K91" s="18">
        <f>SUM(K79,K87,K89,)</f>
        <v>21738</v>
      </c>
      <c r="L91" s="20"/>
      <c r="M91" s="18">
        <f>SUM(M79,M87,M89,)</f>
        <v>-2208980</v>
      </c>
      <c r="N91" s="20"/>
      <c r="O91" s="18">
        <f>SUM(O79,O87,O89,)</f>
        <v>19831</v>
      </c>
      <c r="P91" s="16"/>
      <c r="Q91" s="16"/>
      <c r="R91" s="16"/>
      <c r="S91" s="16"/>
    </row>
    <row r="92" spans="1:19" s="19" customFormat="1" ht="13.5" customHeight="1">
      <c r="A92" s="16"/>
      <c r="B92" s="17" t="s">
        <v>9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1:19" s="19" customFormat="1" ht="13.5" customHeight="1">
      <c r="A93" s="16" t="s">
        <v>15</v>
      </c>
      <c r="B93" s="17" t="s">
        <v>9</v>
      </c>
      <c r="C93" s="16"/>
      <c r="D93" s="16"/>
      <c r="E93" s="16" t="s">
        <v>9</v>
      </c>
      <c r="F93" s="16" t="s">
        <v>9</v>
      </c>
      <c r="G93" s="16" t="s">
        <v>9</v>
      </c>
      <c r="H93" s="16" t="s">
        <v>9</v>
      </c>
      <c r="I93" s="16" t="s">
        <v>9</v>
      </c>
      <c r="J93" s="16" t="s">
        <v>9</v>
      </c>
      <c r="K93" s="16" t="s">
        <v>9</v>
      </c>
      <c r="L93" s="16" t="s">
        <v>9</v>
      </c>
      <c r="M93" s="16" t="s">
        <v>9</v>
      </c>
      <c r="N93" s="16" t="s">
        <v>9</v>
      </c>
      <c r="O93" s="16" t="s">
        <v>9</v>
      </c>
      <c r="P93" s="16"/>
      <c r="Q93" s="16"/>
      <c r="R93" s="16"/>
      <c r="S93" s="16"/>
    </row>
    <row r="94" spans="1:19" s="19" customFormat="1" ht="13.5" customHeight="1">
      <c r="A94" s="16" t="s">
        <v>98</v>
      </c>
      <c r="B94" s="17"/>
      <c r="C94" s="16">
        <f aca="true" t="shared" si="4" ref="C94:C101">SUM(E94:O94)</f>
        <v>133873</v>
      </c>
      <c r="D94" s="16"/>
      <c r="E94" s="16">
        <v>97932</v>
      </c>
      <c r="F94" s="16"/>
      <c r="G94" s="16">
        <v>0</v>
      </c>
      <c r="H94" s="16"/>
      <c r="I94" s="16">
        <v>35941</v>
      </c>
      <c r="J94" s="16"/>
      <c r="K94" s="16">
        <v>0</v>
      </c>
      <c r="L94" s="16"/>
      <c r="M94" s="16">
        <v>0</v>
      </c>
      <c r="N94" s="16"/>
      <c r="O94" s="16">
        <v>0</v>
      </c>
      <c r="P94" s="16"/>
      <c r="Q94" s="16"/>
      <c r="R94" s="16"/>
      <c r="S94" s="16"/>
    </row>
    <row r="95" spans="1:19" s="19" customFormat="1" ht="13.5" customHeight="1">
      <c r="A95" s="16" t="s">
        <v>81</v>
      </c>
      <c r="B95" s="17"/>
      <c r="C95" s="16">
        <f t="shared" si="4"/>
        <v>26309</v>
      </c>
      <c r="D95" s="16"/>
      <c r="E95" s="16">
        <v>18750</v>
      </c>
      <c r="F95" s="16"/>
      <c r="G95" s="16">
        <v>0</v>
      </c>
      <c r="H95" s="16"/>
      <c r="I95" s="16">
        <v>6881</v>
      </c>
      <c r="J95" s="16"/>
      <c r="K95" s="16">
        <v>0</v>
      </c>
      <c r="L95" s="16"/>
      <c r="M95" s="16">
        <v>678</v>
      </c>
      <c r="N95" s="16"/>
      <c r="O95" s="16">
        <v>0</v>
      </c>
      <c r="P95" s="16"/>
      <c r="Q95" s="16"/>
      <c r="R95" s="16"/>
      <c r="S95" s="16"/>
    </row>
    <row r="96" spans="1:19" s="19" customFormat="1" ht="13.5" customHeight="1">
      <c r="A96" s="16" t="s">
        <v>47</v>
      </c>
      <c r="B96" s="17" t="s">
        <v>9</v>
      </c>
      <c r="C96" s="16">
        <f t="shared" si="4"/>
        <v>991165</v>
      </c>
      <c r="D96" s="16"/>
      <c r="E96" s="16">
        <v>719643</v>
      </c>
      <c r="F96" s="16"/>
      <c r="G96" s="16">
        <v>0</v>
      </c>
      <c r="H96" s="16"/>
      <c r="I96" s="16">
        <v>270525</v>
      </c>
      <c r="J96" s="16"/>
      <c r="K96" s="16">
        <v>0</v>
      </c>
      <c r="L96" s="16"/>
      <c r="M96" s="16">
        <v>997</v>
      </c>
      <c r="N96" s="16"/>
      <c r="O96" s="16">
        <v>0</v>
      </c>
      <c r="P96" s="16"/>
      <c r="Q96" s="16"/>
      <c r="R96" s="16"/>
      <c r="S96" s="16"/>
    </row>
    <row r="97" spans="1:19" s="19" customFormat="1" ht="13.5" customHeight="1">
      <c r="A97" s="16" t="s">
        <v>48</v>
      </c>
      <c r="B97" s="17" t="s">
        <v>9</v>
      </c>
      <c r="C97" s="16">
        <f t="shared" si="4"/>
        <v>770023</v>
      </c>
      <c r="D97" s="16"/>
      <c r="E97" s="16">
        <v>471209</v>
      </c>
      <c r="F97" s="16"/>
      <c r="G97" s="16">
        <v>91738</v>
      </c>
      <c r="H97" s="16"/>
      <c r="I97" s="16">
        <v>206597</v>
      </c>
      <c r="J97" s="16"/>
      <c r="K97" s="16">
        <v>0</v>
      </c>
      <c r="L97" s="16"/>
      <c r="M97" s="16">
        <v>479</v>
      </c>
      <c r="N97" s="16"/>
      <c r="O97" s="16">
        <v>0</v>
      </c>
      <c r="P97" s="16"/>
      <c r="Q97" s="16"/>
      <c r="R97" s="16"/>
      <c r="S97" s="16"/>
    </row>
    <row r="98" spans="1:19" s="19" customFormat="1" ht="13.5" customHeight="1">
      <c r="A98" s="16" t="s">
        <v>49</v>
      </c>
      <c r="B98" s="17" t="s">
        <v>9</v>
      </c>
      <c r="C98" s="16">
        <f t="shared" si="4"/>
        <v>435729</v>
      </c>
      <c r="D98" s="16"/>
      <c r="E98" s="16">
        <v>308701</v>
      </c>
      <c r="F98" s="16"/>
      <c r="G98" s="16">
        <v>0</v>
      </c>
      <c r="H98" s="16"/>
      <c r="I98" s="16">
        <v>113291</v>
      </c>
      <c r="J98" s="16"/>
      <c r="K98" s="16">
        <v>0</v>
      </c>
      <c r="L98" s="16"/>
      <c r="M98" s="16">
        <v>13737</v>
      </c>
      <c r="N98" s="16"/>
      <c r="O98" s="16">
        <v>0</v>
      </c>
      <c r="P98" s="16"/>
      <c r="Q98" s="16"/>
      <c r="R98" s="16"/>
      <c r="S98" s="16"/>
    </row>
    <row r="99" spans="1:19" s="19" customFormat="1" ht="13.5" customHeight="1">
      <c r="A99" s="16" t="s">
        <v>50</v>
      </c>
      <c r="B99" s="17"/>
      <c r="C99" s="20">
        <f t="shared" si="4"/>
        <v>72525</v>
      </c>
      <c r="D99" s="20"/>
      <c r="E99" s="16">
        <v>0</v>
      </c>
      <c r="F99" s="16"/>
      <c r="G99" s="16">
        <v>0</v>
      </c>
      <c r="H99" s="16"/>
      <c r="I99" s="16">
        <v>0</v>
      </c>
      <c r="J99" s="16"/>
      <c r="K99" s="16">
        <v>0</v>
      </c>
      <c r="L99" s="16"/>
      <c r="M99" s="16">
        <v>72525</v>
      </c>
      <c r="N99" s="16"/>
      <c r="O99" s="16">
        <v>0</v>
      </c>
      <c r="P99" s="16"/>
      <c r="Q99" s="16"/>
      <c r="R99" s="16"/>
      <c r="S99" s="16"/>
    </row>
    <row r="100" spans="1:19" s="19" customFormat="1" ht="13.5" customHeight="1">
      <c r="A100" s="16" t="s">
        <v>83</v>
      </c>
      <c r="B100" s="17"/>
      <c r="C100" s="20">
        <f t="shared" si="4"/>
        <v>31571</v>
      </c>
      <c r="D100" s="20"/>
      <c r="E100" s="20">
        <v>60733</v>
      </c>
      <c r="F100" s="16"/>
      <c r="G100" s="20">
        <v>0</v>
      </c>
      <c r="H100" s="16"/>
      <c r="I100" s="20">
        <v>24404</v>
      </c>
      <c r="J100" s="16"/>
      <c r="K100" s="20">
        <v>0</v>
      </c>
      <c r="L100" s="16"/>
      <c r="M100" s="20">
        <v>-53566</v>
      </c>
      <c r="N100" s="16"/>
      <c r="O100" s="20">
        <v>0</v>
      </c>
      <c r="P100" s="16"/>
      <c r="Q100" s="16"/>
      <c r="R100" s="16"/>
      <c r="S100" s="16"/>
    </row>
    <row r="101" spans="1:19" s="19" customFormat="1" ht="13.5" customHeight="1">
      <c r="A101" s="16" t="s">
        <v>99</v>
      </c>
      <c r="B101" s="17"/>
      <c r="C101" s="21">
        <f t="shared" si="4"/>
        <v>256803</v>
      </c>
      <c r="D101" s="20"/>
      <c r="E101" s="21">
        <v>184819</v>
      </c>
      <c r="F101" s="16"/>
      <c r="G101" s="21">
        <v>0</v>
      </c>
      <c r="H101" s="16"/>
      <c r="I101" s="21">
        <v>71984</v>
      </c>
      <c r="J101" s="16"/>
      <c r="K101" s="21">
        <v>0</v>
      </c>
      <c r="L101" s="16"/>
      <c r="M101" s="21">
        <v>0</v>
      </c>
      <c r="N101" s="21"/>
      <c r="O101" s="21">
        <v>0</v>
      </c>
      <c r="P101" s="16"/>
      <c r="Q101" s="16"/>
      <c r="R101" s="16"/>
      <c r="S101" s="16"/>
    </row>
    <row r="102" spans="1:19" s="19" customFormat="1" ht="13.5" customHeight="1">
      <c r="A102" s="16"/>
      <c r="B102" s="17"/>
      <c r="C102" s="20"/>
      <c r="D102" s="16"/>
      <c r="E102" s="20"/>
      <c r="F102" s="16"/>
      <c r="G102" s="20"/>
      <c r="H102" s="16"/>
      <c r="I102" s="20"/>
      <c r="J102" s="16"/>
      <c r="K102" s="20"/>
      <c r="L102" s="16"/>
      <c r="M102" s="20"/>
      <c r="N102" s="16"/>
      <c r="O102" s="20"/>
      <c r="P102" s="16"/>
      <c r="Q102" s="16"/>
      <c r="R102" s="16"/>
      <c r="S102" s="16"/>
    </row>
    <row r="103" spans="1:19" s="19" customFormat="1" ht="13.5" customHeight="1">
      <c r="A103" s="16" t="s">
        <v>51</v>
      </c>
      <c r="B103" s="17" t="s">
        <v>9</v>
      </c>
      <c r="C103" s="18">
        <f>SUM(E103:O103)</f>
        <v>2717998</v>
      </c>
      <c r="D103" s="16"/>
      <c r="E103" s="18">
        <f>SUM(E94:E101)</f>
        <v>1861787</v>
      </c>
      <c r="F103" s="16"/>
      <c r="G103" s="18">
        <f>SUM(G94:G101)</f>
        <v>91738</v>
      </c>
      <c r="H103" s="16"/>
      <c r="I103" s="18">
        <f>SUM(I94:I101)</f>
        <v>729623</v>
      </c>
      <c r="J103" s="16"/>
      <c r="K103" s="18">
        <f>SUM(K94:K101)</f>
        <v>0</v>
      </c>
      <c r="L103" s="16"/>
      <c r="M103" s="18">
        <f>SUM(M94:M101)</f>
        <v>34850</v>
      </c>
      <c r="N103" s="16"/>
      <c r="O103" s="18">
        <f>SUM(O94:O101)</f>
        <v>0</v>
      </c>
      <c r="P103" s="16"/>
      <c r="Q103" s="16"/>
      <c r="R103" s="16"/>
      <c r="S103" s="16"/>
    </row>
    <row r="104" spans="1:19" s="19" customFormat="1" ht="13.5" customHeight="1">
      <c r="A104" s="16"/>
      <c r="B104" s="17" t="s">
        <v>9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</row>
    <row r="105" spans="1:19" s="19" customFormat="1" ht="13.5" customHeight="1">
      <c r="A105" s="19" t="s">
        <v>84</v>
      </c>
      <c r="B105" s="17"/>
      <c r="C105" s="16">
        <f>SUM(E105+G105+I105+K105+M105+O105)</f>
        <v>69876</v>
      </c>
      <c r="D105" s="16"/>
      <c r="E105" s="16">
        <v>0</v>
      </c>
      <c r="F105" s="16"/>
      <c r="G105" s="16">
        <v>0</v>
      </c>
      <c r="H105" s="16"/>
      <c r="I105" s="16">
        <v>69876</v>
      </c>
      <c r="J105" s="16"/>
      <c r="K105" s="16">
        <v>0</v>
      </c>
      <c r="L105" s="16"/>
      <c r="M105" s="16">
        <v>0</v>
      </c>
      <c r="N105" s="16"/>
      <c r="O105" s="16">
        <v>0</v>
      </c>
      <c r="P105" s="16"/>
      <c r="Q105" s="16"/>
      <c r="R105" s="16"/>
      <c r="S105" s="16"/>
    </row>
    <row r="106" spans="1:19" s="19" customFormat="1" ht="13.5" customHeight="1">
      <c r="A106" s="19" t="s">
        <v>82</v>
      </c>
      <c r="B106" s="17"/>
      <c r="C106" s="21">
        <f>SUM(E106:O106)</f>
        <v>986428</v>
      </c>
      <c r="D106" s="16"/>
      <c r="E106" s="21">
        <v>407420</v>
      </c>
      <c r="F106" s="16"/>
      <c r="G106" s="21">
        <v>252349</v>
      </c>
      <c r="H106" s="16"/>
      <c r="I106" s="21">
        <v>91024</v>
      </c>
      <c r="J106" s="16"/>
      <c r="K106" s="21">
        <v>0</v>
      </c>
      <c r="L106" s="16"/>
      <c r="M106" s="21">
        <v>235635</v>
      </c>
      <c r="N106" s="16"/>
      <c r="O106" s="21">
        <v>0</v>
      </c>
      <c r="P106" s="16"/>
      <c r="Q106" s="16"/>
      <c r="R106" s="16"/>
      <c r="S106" s="16"/>
    </row>
    <row r="107" spans="1:19" s="19" customFormat="1" ht="13.5" customHeight="1">
      <c r="A107" s="16"/>
      <c r="B107" s="17" t="s">
        <v>9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</row>
    <row r="108" spans="1:19" s="19" customFormat="1" ht="13.5" customHeight="1">
      <c r="A108" s="16" t="s">
        <v>52</v>
      </c>
      <c r="B108" s="17" t="s">
        <v>9</v>
      </c>
      <c r="C108" s="18">
        <f>SUM(E108:O108)</f>
        <v>3774302</v>
      </c>
      <c r="D108" s="16"/>
      <c r="E108" s="18">
        <f>E103+E106+E105</f>
        <v>2269207</v>
      </c>
      <c r="F108" s="16"/>
      <c r="G108" s="18">
        <f>G103+G106+G105</f>
        <v>344087</v>
      </c>
      <c r="H108" s="16"/>
      <c r="I108" s="18">
        <f>I103+I106+I105</f>
        <v>890523</v>
      </c>
      <c r="J108" s="16"/>
      <c r="K108" s="18">
        <f>K103+K106+K105</f>
        <v>0</v>
      </c>
      <c r="L108" s="16"/>
      <c r="M108" s="18">
        <f>M103+M106+M105</f>
        <v>270485</v>
      </c>
      <c r="N108" s="16"/>
      <c r="O108" s="18">
        <f>O103+O106+O105</f>
        <v>0</v>
      </c>
      <c r="P108" s="16"/>
      <c r="Q108" s="16"/>
      <c r="R108" s="16"/>
      <c r="S108" s="16"/>
    </row>
    <row r="109" spans="1:19" s="19" customFormat="1" ht="13.5" customHeight="1">
      <c r="A109" s="16"/>
      <c r="B109" s="17" t="s">
        <v>9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</row>
    <row r="110" spans="1:19" s="19" customFormat="1" ht="13.5" customHeight="1">
      <c r="A110" s="16" t="s">
        <v>16</v>
      </c>
      <c r="B110" s="17" t="s">
        <v>9</v>
      </c>
      <c r="C110" s="16"/>
      <c r="D110" s="16"/>
      <c r="E110" s="16" t="s">
        <v>9</v>
      </c>
      <c r="F110" s="16" t="s">
        <v>9</v>
      </c>
      <c r="G110" s="16" t="s">
        <v>9</v>
      </c>
      <c r="H110" s="16" t="s">
        <v>9</v>
      </c>
      <c r="I110" s="16" t="s">
        <v>9</v>
      </c>
      <c r="J110" s="16" t="s">
        <v>9</v>
      </c>
      <c r="K110" s="16" t="s">
        <v>9</v>
      </c>
      <c r="L110" s="16" t="s">
        <v>9</v>
      </c>
      <c r="M110" s="16" t="s">
        <v>9</v>
      </c>
      <c r="N110" s="16" t="s">
        <v>9</v>
      </c>
      <c r="O110" s="16" t="s">
        <v>9</v>
      </c>
      <c r="P110" s="16"/>
      <c r="Q110" s="16"/>
      <c r="R110" s="16"/>
      <c r="S110" s="16"/>
    </row>
    <row r="111" spans="1:19" s="19" customFormat="1" ht="13.5" customHeight="1">
      <c r="A111" s="16" t="s">
        <v>53</v>
      </c>
      <c r="B111" s="17" t="s">
        <v>9</v>
      </c>
      <c r="C111" s="16">
        <f>SUM(E111:O111)</f>
        <v>563664</v>
      </c>
      <c r="D111" s="16"/>
      <c r="E111" s="16">
        <v>394735</v>
      </c>
      <c r="F111" s="16"/>
      <c r="G111" s="16">
        <v>0</v>
      </c>
      <c r="H111" s="16"/>
      <c r="I111" s="16">
        <v>144865</v>
      </c>
      <c r="J111" s="16"/>
      <c r="K111" s="16">
        <v>0</v>
      </c>
      <c r="L111" s="16"/>
      <c r="M111" s="16">
        <v>19694</v>
      </c>
      <c r="N111" s="16"/>
      <c r="O111" s="16">
        <v>4370</v>
      </c>
      <c r="P111" s="16"/>
      <c r="Q111" s="16"/>
      <c r="R111" s="16"/>
      <c r="S111" s="16"/>
    </row>
    <row r="112" spans="1:19" s="19" customFormat="1" ht="13.5" customHeight="1">
      <c r="A112" s="16" t="s">
        <v>54</v>
      </c>
      <c r="B112" s="17" t="s">
        <v>9</v>
      </c>
      <c r="C112" s="16">
        <f>SUM(E112:O112)</f>
        <v>1042979</v>
      </c>
      <c r="D112" s="16"/>
      <c r="E112" s="16">
        <v>70994</v>
      </c>
      <c r="F112" s="16"/>
      <c r="G112" s="16">
        <v>252411</v>
      </c>
      <c r="H112" s="16"/>
      <c r="I112" s="16">
        <v>118687</v>
      </c>
      <c r="J112" s="16"/>
      <c r="K112" s="16">
        <v>0</v>
      </c>
      <c r="L112" s="16"/>
      <c r="M112" s="16">
        <v>556200</v>
      </c>
      <c r="N112" s="16"/>
      <c r="O112" s="16">
        <v>44687</v>
      </c>
      <c r="P112" s="16"/>
      <c r="Q112" s="16"/>
      <c r="R112" s="16"/>
      <c r="S112" s="16"/>
    </row>
    <row r="113" spans="1:19" s="19" customFormat="1" ht="13.5" customHeight="1">
      <c r="A113" s="16" t="s">
        <v>63</v>
      </c>
      <c r="B113" s="17" t="s">
        <v>9</v>
      </c>
      <c r="C113" s="16">
        <f>SUM(E113:O113)</f>
        <v>299733</v>
      </c>
      <c r="D113" s="16"/>
      <c r="E113" s="16">
        <v>0</v>
      </c>
      <c r="F113" s="16"/>
      <c r="G113" s="16">
        <v>19116</v>
      </c>
      <c r="H113" s="16"/>
      <c r="I113" s="16">
        <v>7015</v>
      </c>
      <c r="J113" s="16"/>
      <c r="K113" s="16">
        <v>0</v>
      </c>
      <c r="L113" s="16"/>
      <c r="M113" s="16">
        <v>273602</v>
      </c>
      <c r="N113" s="16"/>
      <c r="O113" s="16">
        <v>0</v>
      </c>
      <c r="P113" s="16"/>
      <c r="Q113" s="16"/>
      <c r="R113" s="16"/>
      <c r="S113" s="16"/>
    </row>
    <row r="114" spans="1:19" s="19" customFormat="1" ht="13.5" customHeight="1">
      <c r="A114" s="16" t="s">
        <v>55</v>
      </c>
      <c r="B114" s="17" t="s">
        <v>9</v>
      </c>
      <c r="C114" s="16">
        <f aca="true" t="shared" si="5" ref="C114:C120">SUM(E114:O114)</f>
        <v>335157</v>
      </c>
      <c r="D114" s="16"/>
      <c r="E114" s="16">
        <v>59050</v>
      </c>
      <c r="F114" s="16"/>
      <c r="G114" s="16">
        <v>135527</v>
      </c>
      <c r="H114" s="16"/>
      <c r="I114" s="16">
        <v>71409</v>
      </c>
      <c r="J114" s="16"/>
      <c r="K114" s="16">
        <v>0</v>
      </c>
      <c r="L114" s="16"/>
      <c r="M114" s="16">
        <v>46368</v>
      </c>
      <c r="N114" s="16"/>
      <c r="O114" s="16">
        <v>22803</v>
      </c>
      <c r="P114" s="16"/>
      <c r="Q114" s="16"/>
      <c r="R114" s="16"/>
      <c r="S114" s="16"/>
    </row>
    <row r="115" spans="1:19" s="19" customFormat="1" ht="13.5" customHeight="1">
      <c r="A115" s="16" t="s">
        <v>64</v>
      </c>
      <c r="B115" s="17" t="s">
        <v>9</v>
      </c>
      <c r="C115" s="16">
        <f t="shared" si="5"/>
        <v>305491</v>
      </c>
      <c r="D115" s="16"/>
      <c r="E115" s="16">
        <v>0</v>
      </c>
      <c r="F115" s="16"/>
      <c r="G115" s="16">
        <v>0</v>
      </c>
      <c r="H115" s="16"/>
      <c r="I115" s="16">
        <v>0</v>
      </c>
      <c r="J115" s="16"/>
      <c r="K115" s="16">
        <v>0</v>
      </c>
      <c r="L115" s="16"/>
      <c r="M115" s="16">
        <v>305491</v>
      </c>
      <c r="N115" s="16"/>
      <c r="O115" s="16">
        <v>0</v>
      </c>
      <c r="P115" s="16"/>
      <c r="Q115" s="16"/>
      <c r="R115" s="16"/>
      <c r="S115" s="16"/>
    </row>
    <row r="116" spans="1:19" s="19" customFormat="1" ht="13.5" customHeight="1">
      <c r="A116" s="16" t="s">
        <v>56</v>
      </c>
      <c r="B116" s="17"/>
      <c r="C116" s="16">
        <f t="shared" si="5"/>
        <v>100</v>
      </c>
      <c r="D116" s="16"/>
      <c r="E116" s="16">
        <v>0</v>
      </c>
      <c r="F116" s="16"/>
      <c r="G116" s="16">
        <v>0</v>
      </c>
      <c r="H116" s="16"/>
      <c r="I116" s="16">
        <v>0</v>
      </c>
      <c r="J116" s="16"/>
      <c r="K116" s="16">
        <v>0</v>
      </c>
      <c r="L116" s="16"/>
      <c r="M116" s="16">
        <v>100</v>
      </c>
      <c r="N116" s="16"/>
      <c r="O116" s="16">
        <v>0</v>
      </c>
      <c r="P116" s="16"/>
      <c r="Q116" s="16"/>
      <c r="R116" s="16"/>
      <c r="S116" s="16"/>
    </row>
    <row r="117" spans="1:19" s="19" customFormat="1" ht="13.5" customHeight="1">
      <c r="A117" s="16" t="s">
        <v>57</v>
      </c>
      <c r="B117" s="17" t="s">
        <v>9</v>
      </c>
      <c r="C117" s="16">
        <f t="shared" si="5"/>
        <v>320856</v>
      </c>
      <c r="D117" s="16"/>
      <c r="E117" s="16">
        <v>64272</v>
      </c>
      <c r="F117" s="16"/>
      <c r="G117" s="16">
        <v>163930</v>
      </c>
      <c r="H117" s="16"/>
      <c r="I117" s="16">
        <v>83748</v>
      </c>
      <c r="J117" s="16"/>
      <c r="K117" s="16">
        <v>0</v>
      </c>
      <c r="L117" s="16"/>
      <c r="M117" s="16">
        <v>8906</v>
      </c>
      <c r="N117" s="16"/>
      <c r="O117" s="16">
        <v>0</v>
      </c>
      <c r="P117" s="16"/>
      <c r="Q117" s="16"/>
      <c r="R117" s="16"/>
      <c r="S117" s="16"/>
    </row>
    <row r="118" spans="1:19" s="19" customFormat="1" ht="13.5" customHeight="1">
      <c r="A118" s="16" t="s">
        <v>58</v>
      </c>
      <c r="B118" s="17" t="s">
        <v>9</v>
      </c>
      <c r="C118" s="16">
        <f t="shared" si="5"/>
        <v>1567025</v>
      </c>
      <c r="D118" s="16"/>
      <c r="E118" s="20">
        <v>0</v>
      </c>
      <c r="F118" s="16"/>
      <c r="G118" s="20">
        <v>0</v>
      </c>
      <c r="H118" s="16"/>
      <c r="I118" s="20">
        <v>0</v>
      </c>
      <c r="J118" s="16"/>
      <c r="K118" s="20">
        <v>0</v>
      </c>
      <c r="L118" s="16"/>
      <c r="M118" s="20">
        <v>1567025</v>
      </c>
      <c r="N118" s="16"/>
      <c r="O118" s="20">
        <v>0</v>
      </c>
      <c r="P118" s="16"/>
      <c r="Q118" s="16"/>
      <c r="R118" s="16"/>
      <c r="S118" s="16"/>
    </row>
    <row r="119" spans="1:19" s="19" customFormat="1" ht="13.5" customHeight="1">
      <c r="A119" s="16"/>
      <c r="B119" s="17"/>
      <c r="C119" s="24"/>
      <c r="D119" s="16"/>
      <c r="E119" s="24"/>
      <c r="F119" s="16"/>
      <c r="G119" s="24"/>
      <c r="H119" s="16"/>
      <c r="I119" s="24"/>
      <c r="J119" s="16"/>
      <c r="K119" s="24"/>
      <c r="L119" s="16"/>
      <c r="M119" s="24"/>
      <c r="N119" s="16"/>
      <c r="O119" s="24"/>
      <c r="P119" s="16"/>
      <c r="Q119" s="16"/>
      <c r="R119" s="16"/>
      <c r="S119" s="16"/>
    </row>
    <row r="120" spans="1:19" s="19" customFormat="1" ht="13.5" customHeight="1">
      <c r="A120" s="16" t="s">
        <v>59</v>
      </c>
      <c r="B120" s="17" t="s">
        <v>9</v>
      </c>
      <c r="C120" s="18">
        <f t="shared" si="5"/>
        <v>4435005</v>
      </c>
      <c r="D120" s="16"/>
      <c r="E120" s="18">
        <f>SUM(E111:E118)</f>
        <v>589051</v>
      </c>
      <c r="F120" s="16"/>
      <c r="G120" s="18">
        <f>SUM(G111:G118)</f>
        <v>570984</v>
      </c>
      <c r="H120" s="16"/>
      <c r="I120" s="18">
        <f>SUM(I111:I118)</f>
        <v>425724</v>
      </c>
      <c r="J120" s="16"/>
      <c r="K120" s="18">
        <f>SUM(K111:K118)</f>
        <v>0</v>
      </c>
      <c r="L120" s="16"/>
      <c r="M120" s="18">
        <f>SUM(M111:M118)</f>
        <v>2777386</v>
      </c>
      <c r="N120" s="16"/>
      <c r="O120" s="18">
        <f>SUM(O111:O118)</f>
        <v>71860</v>
      </c>
      <c r="P120" s="16"/>
      <c r="Q120" s="16"/>
      <c r="R120" s="16"/>
      <c r="S120" s="16"/>
    </row>
    <row r="121" spans="1:19" s="19" customFormat="1" ht="13.5" customHeight="1">
      <c r="A121" s="16"/>
      <c r="B121" s="17" t="s">
        <v>9</v>
      </c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</row>
    <row r="122" spans="1:19" s="19" customFormat="1" ht="13.5" customHeight="1">
      <c r="A122" s="16" t="s">
        <v>65</v>
      </c>
      <c r="B122" s="17" t="s">
        <v>9</v>
      </c>
      <c r="C122" s="18">
        <f>SUM(E122:O122)</f>
        <v>17092685</v>
      </c>
      <c r="D122" s="16"/>
      <c r="E122" s="18">
        <f>SUM(E120+E108+E91+E67+E61)</f>
        <v>9405558</v>
      </c>
      <c r="F122" s="16"/>
      <c r="G122" s="18">
        <f>SUM(G120+G108+G91+G67+G61)</f>
        <v>1846768</v>
      </c>
      <c r="H122" s="16"/>
      <c r="I122" s="18">
        <f>SUM(I120+I108+I91+I67+I61)</f>
        <v>4425488</v>
      </c>
      <c r="J122" s="16"/>
      <c r="K122" s="18">
        <f>SUM(K120+K108+K91+K67+K61)</f>
        <v>23513</v>
      </c>
      <c r="L122" s="16"/>
      <c r="M122" s="18">
        <f>SUM(M120+M108+M91+M67+M61)</f>
        <v>1299667</v>
      </c>
      <c r="N122" s="16"/>
      <c r="O122" s="18">
        <f>SUM(O120+O108+O91+O67+O61)</f>
        <v>91691</v>
      </c>
      <c r="P122" s="16"/>
      <c r="Q122" s="16"/>
      <c r="R122" s="16"/>
      <c r="S122" s="16"/>
    </row>
    <row r="123" spans="1:19" s="19" customFormat="1" ht="13.5" customHeight="1">
      <c r="A123" s="16"/>
      <c r="B123" s="17"/>
      <c r="C123" s="20"/>
      <c r="D123" s="16"/>
      <c r="E123" s="20"/>
      <c r="F123" s="16"/>
      <c r="G123" s="20"/>
      <c r="H123" s="16"/>
      <c r="I123" s="20"/>
      <c r="J123" s="16"/>
      <c r="K123" s="20"/>
      <c r="L123" s="16"/>
      <c r="M123" s="20"/>
      <c r="N123" s="16"/>
      <c r="O123" s="20"/>
      <c r="P123" s="16"/>
      <c r="Q123" s="16"/>
      <c r="R123" s="16"/>
      <c r="S123" s="16"/>
    </row>
    <row r="124" spans="1:19" s="19" customFormat="1" ht="13.5" customHeight="1" thickBot="1">
      <c r="A124" s="19" t="s">
        <v>78</v>
      </c>
      <c r="B124" s="17" t="s">
        <v>9</v>
      </c>
      <c r="C124" s="25">
        <f>SUM(E124:O124)</f>
        <v>17092685</v>
      </c>
      <c r="D124" s="16"/>
      <c r="E124" s="25">
        <f>E122</f>
        <v>9405558</v>
      </c>
      <c r="F124" s="16" t="s">
        <v>10</v>
      </c>
      <c r="G124" s="25">
        <f>G122</f>
        <v>1846768</v>
      </c>
      <c r="H124" s="16"/>
      <c r="I124" s="25">
        <f>I122</f>
        <v>4425488</v>
      </c>
      <c r="J124" s="16"/>
      <c r="K124" s="25">
        <f>K122</f>
        <v>23513</v>
      </c>
      <c r="L124" s="16"/>
      <c r="M124" s="25">
        <f>M122</f>
        <v>1299667</v>
      </c>
      <c r="N124" s="16"/>
      <c r="O124" s="25">
        <f>O122</f>
        <v>91691</v>
      </c>
      <c r="P124" s="16"/>
      <c r="Q124" s="16"/>
      <c r="R124" s="16"/>
      <c r="S124" s="16"/>
    </row>
    <row r="125" spans="2:19" s="3" customFormat="1" ht="13.5" customHeight="1" thickTop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6:19" s="3" customFormat="1" ht="13.5" customHeight="1">
      <c r="P126" s="2"/>
      <c r="Q126" s="2"/>
      <c r="R126" s="2"/>
      <c r="S126" s="2"/>
    </row>
    <row r="127" spans="16:19" s="3" customFormat="1" ht="13.5" customHeight="1">
      <c r="P127" s="2"/>
      <c r="Q127" s="2"/>
      <c r="R127" s="2"/>
      <c r="S127" s="2"/>
    </row>
    <row r="128" spans="16:19" s="3" customFormat="1" ht="13.5" customHeight="1">
      <c r="P128" s="2"/>
      <c r="Q128" s="2"/>
      <c r="R128" s="2"/>
      <c r="S128" s="2"/>
    </row>
    <row r="129" spans="16:19" s="3" customFormat="1" ht="13.5" customHeight="1">
      <c r="P129" s="2"/>
      <c r="Q129" s="2"/>
      <c r="R129" s="2"/>
      <c r="S129" s="2"/>
    </row>
    <row r="130" spans="16:19" s="3" customFormat="1" ht="13.5" customHeight="1">
      <c r="P130" s="2"/>
      <c r="Q130" s="2"/>
      <c r="R130" s="2"/>
      <c r="S130" s="2"/>
    </row>
    <row r="131" spans="16:19" s="3" customFormat="1" ht="13.5" customHeight="1">
      <c r="P131" s="2"/>
      <c r="Q131" s="2"/>
      <c r="R131" s="2"/>
      <c r="S131" s="2"/>
    </row>
    <row r="132" spans="16:19" s="3" customFormat="1" ht="13.5" customHeight="1">
      <c r="P132" s="2"/>
      <c r="Q132" s="2"/>
      <c r="R132" s="2"/>
      <c r="S132" s="2"/>
    </row>
    <row r="133" spans="16:19" s="3" customFormat="1" ht="13.5" customHeight="1">
      <c r="P133" s="2"/>
      <c r="Q133" s="2"/>
      <c r="R133" s="2"/>
      <c r="S133" s="2"/>
    </row>
    <row r="134" spans="16:19" s="3" customFormat="1" ht="13.5" customHeight="1">
      <c r="P134" s="2"/>
      <c r="Q134" s="2"/>
      <c r="R134" s="2"/>
      <c r="S134" s="2"/>
    </row>
    <row r="135" spans="16:19" s="3" customFormat="1" ht="13.5" customHeight="1">
      <c r="P135" s="2"/>
      <c r="Q135" s="2"/>
      <c r="R135" s="2"/>
      <c r="S135" s="2"/>
    </row>
    <row r="136" spans="16:19" s="3" customFormat="1" ht="13.5" customHeight="1">
      <c r="P136" s="2"/>
      <c r="Q136" s="2"/>
      <c r="R136" s="2"/>
      <c r="S136" s="2"/>
    </row>
    <row r="137" spans="1:19" s="3" customFormat="1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" t="s">
        <v>10</v>
      </c>
      <c r="Q137" s="2"/>
      <c r="R137" s="2"/>
      <c r="S137" s="2"/>
    </row>
    <row r="138" spans="1:19" s="3" customFormat="1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"/>
      <c r="Q138" s="2"/>
      <c r="R138" s="2"/>
      <c r="S138" s="2"/>
    </row>
  </sheetData>
  <sheetProtection/>
  <mergeCells count="5">
    <mergeCell ref="C4:O4"/>
    <mergeCell ref="C5:O5"/>
    <mergeCell ref="C6:O6"/>
    <mergeCell ref="C3:O3"/>
    <mergeCell ref="A3:A6"/>
  </mergeCells>
  <conditionalFormatting sqref="A12:O124">
    <cfRule type="expression" priority="1" dxfId="0" stopIfTrue="1">
      <formula>MOD(ROW(),2)=1</formula>
    </cfRule>
  </conditionalFormatting>
  <printOptions horizontalCentered="1"/>
  <pageMargins left="0.25" right="0.25" top="0.25" bottom="0.25" header="0.25" footer="0.25"/>
  <pageSetup fitToHeight="0" fitToWidth="1" horizontalDpi="600" verticalDpi="600" orientation="landscape" r:id="rId2"/>
  <headerFooter alignWithMargins="0">
    <oddFooter>&amp;R&amp;"Goudy Old Style,Regular"&amp;10Page &amp;P of &amp;N</oddFooter>
  </headerFooter>
  <ignoredErrors>
    <ignoredError sqref="C38 C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2015-07-28T18:27:20Z</cp:lastPrinted>
  <dcterms:modified xsi:type="dcterms:W3CDTF">2016-10-21T15:36:11Z</dcterms:modified>
  <cp:category/>
  <cp:version/>
  <cp:contentType/>
  <cp:contentStatus/>
</cp:coreProperties>
</file>