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" windowWidth="15138" windowHeight="8388" activeTab="1"/>
  </bookViews>
  <sheets>
    <sheet name="Balance Sheet" sheetId="1" r:id="rId1"/>
    <sheet name="Operating" sheetId="2" r:id="rId2"/>
  </sheets>
  <definedNames>
    <definedName name="_xlnm.Print_Area" localSheetId="0">'Balance Sheet'!$A$1:$D$42</definedName>
    <definedName name="_xlnm.Print_Area" localSheetId="1">'Operating'!$A$1:$Q$34</definedName>
  </definedNames>
  <calcPr fullCalcOnLoad="1"/>
</workbook>
</file>

<file path=xl/sharedStrings.xml><?xml version="1.0" encoding="utf-8"?>
<sst xmlns="http://schemas.openxmlformats.org/spreadsheetml/2006/main" count="59" uniqueCount="56">
  <si>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</si>
  <si>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</si>
  <si>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</si>
  <si>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</si>
  <si>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</si>
  <si>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</si>
  <si>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</si>
  <si>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</si>
  <si>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</si>
  <si>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</si>
  <si>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</si>
  <si>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</si>
  <si>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</si>
  <si>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</si>
  <si>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</si>
  <si>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</si>
  <si>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</si>
  <si>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</si>
  <si>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</si>
  <si>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</si>
  <si>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</si>
  <si>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</si>
  <si>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</si>
  <si>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</si>
  <si>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</si>
  <si>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</si>
  <si>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</si>
  <si>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</si>
  <si>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</si>
  <si>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</si>
  <si>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</si>
  <si>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</si>
  <si>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</si>
  <si>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</si>
  <si>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UNIVERSITY AUXILIARY SERVICES</t>
  </si>
  <si>
    <t>Administration</t>
  </si>
  <si>
    <t>Vending</t>
  </si>
  <si>
    <t>Dining</t>
  </si>
  <si>
    <t>Tiger Card</t>
  </si>
  <si>
    <t>Bookstore</t>
  </si>
  <si>
    <t>Concessions</t>
  </si>
  <si>
    <t>Total</t>
  </si>
  <si>
    <t xml:space="preserve">    Commissions</t>
  </si>
  <si>
    <t xml:space="preserve">    Lease revenues</t>
  </si>
  <si>
    <t xml:space="preserve">    Student meal plan receipts</t>
  </si>
  <si>
    <t xml:space="preserve">    Deposits held for others</t>
  </si>
  <si>
    <t xml:space="preserve">            Total equipment renewals and replacements</t>
  </si>
  <si>
    <t>ANALYSIS OF REVENUES AND EXPENDITURES</t>
  </si>
  <si>
    <t xml:space="preserve">    Deferred revenues</t>
  </si>
  <si>
    <t>Copier</t>
  </si>
  <si>
    <t>Management &amp;</t>
  </si>
  <si>
    <t>Mailing Services</t>
  </si>
  <si>
    <t xml:space="preserve">    Deferred charges and prepaid expenses</t>
  </si>
  <si>
    <t xml:space="preserve">        Equipment purchases</t>
  </si>
  <si>
    <t>AS OF JUNE 30, 2016</t>
  </si>
  <si>
    <t>FOR THE YEAR ENDED JUNE 30,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</si>
</sst>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5" fillId="0" borderId="0" xfId="0" applyFont="1" applyBorder="1" applyAlignment="1">
      <alignment/>
    </xf>
    <xf numFmtId="165" fontId="4" fillId="0" borderId="14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1647825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zoomScalePageLayoutView="0" workbookViewId="0" topLeftCell="A22">
      <selection activeCell="B40" sqref="B40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41"/>
      <c r="B3" s="39" t="s">
        <v>34</v>
      </c>
      <c r="C3" s="39"/>
      <c r="D3" s="39"/>
    </row>
    <row r="4" spans="1:4" ht="9" customHeight="1">
      <c r="A4" s="41"/>
      <c r="B4" s="1"/>
      <c r="C4" s="2"/>
      <c r="D4" s="3"/>
    </row>
    <row r="5" spans="1:4" ht="15.75">
      <c r="A5" s="41"/>
      <c r="B5" s="40" t="s">
        <v>16</v>
      </c>
      <c r="C5" s="40"/>
      <c r="D5" s="40"/>
    </row>
    <row r="6" spans="1:4" ht="15.75">
      <c r="A6" s="41"/>
      <c r="B6" s="40" t="s">
        <v>54</v>
      </c>
      <c r="C6" s="40"/>
      <c r="D6" s="40"/>
    </row>
    <row r="7" ht="13.5"/>
    <row r="10" spans="1:4" ht="15">
      <c r="A10" s="12" t="s">
        <v>17</v>
      </c>
      <c r="B10" s="12"/>
      <c r="C10" s="13"/>
      <c r="D10" s="12"/>
    </row>
    <row r="11" spans="1:4" ht="15">
      <c r="A11" s="12" t="s">
        <v>18</v>
      </c>
      <c r="B11" s="12"/>
      <c r="C11" s="14"/>
      <c r="D11" s="15">
        <f>3944920+2932451-2</f>
        <v>6877369</v>
      </c>
    </row>
    <row r="12" spans="1:4" ht="15">
      <c r="A12" s="12" t="s">
        <v>33</v>
      </c>
      <c r="B12" s="12"/>
      <c r="C12" s="14"/>
      <c r="D12" s="29">
        <v>791642</v>
      </c>
    </row>
    <row r="13" spans="1:4" ht="15">
      <c r="A13" s="12" t="s">
        <v>52</v>
      </c>
      <c r="B13" s="12"/>
      <c r="C13" s="14"/>
      <c r="D13" s="29">
        <v>43000</v>
      </c>
    </row>
    <row r="14" spans="1:4" ht="15">
      <c r="A14" s="12" t="s">
        <v>19</v>
      </c>
      <c r="B14" s="12"/>
      <c r="C14" s="16"/>
      <c r="D14" s="17">
        <f>SUM(D11:D13)</f>
        <v>7712011</v>
      </c>
    </row>
    <row r="15" spans="1:4" ht="15">
      <c r="A15" s="12"/>
      <c r="B15" s="12"/>
      <c r="C15" s="16"/>
      <c r="D15" s="16"/>
    </row>
    <row r="16" spans="1:4" ht="15">
      <c r="A16" s="12" t="s">
        <v>20</v>
      </c>
      <c r="B16" s="12"/>
      <c r="C16" s="16"/>
      <c r="D16" s="16"/>
    </row>
    <row r="17" spans="1:4" ht="15">
      <c r="A17" s="12" t="s">
        <v>21</v>
      </c>
      <c r="B17" s="12"/>
      <c r="C17" s="16"/>
      <c r="D17" s="16">
        <f>170+26773</f>
        <v>26943</v>
      </c>
    </row>
    <row r="18" spans="1:4" ht="15">
      <c r="A18" s="12" t="s">
        <v>45</v>
      </c>
      <c r="B18" s="12"/>
      <c r="C18" s="16"/>
      <c r="D18" s="16">
        <v>428564</v>
      </c>
    </row>
    <row r="19" spans="1:4" ht="15">
      <c r="A19" s="12" t="s">
        <v>48</v>
      </c>
      <c r="B19" s="12"/>
      <c r="C19" s="16"/>
      <c r="D19" s="16">
        <f>238167</f>
        <v>238167</v>
      </c>
    </row>
    <row r="20" spans="1:4" ht="15">
      <c r="A20" s="12" t="s">
        <v>22</v>
      </c>
      <c r="B20" s="12"/>
      <c r="C20" s="16"/>
      <c r="D20" s="17">
        <f>SUM(D17:D19)</f>
        <v>693674</v>
      </c>
    </row>
    <row r="21" spans="1:4" ht="15">
      <c r="A21" s="12"/>
      <c r="B21" s="12"/>
      <c r="C21" s="16"/>
      <c r="D21" s="18"/>
    </row>
    <row r="22" spans="1:4" ht="15" thickBot="1">
      <c r="A22" s="12" t="s">
        <v>23</v>
      </c>
      <c r="B22" s="12"/>
      <c r="C22" s="16"/>
      <c r="D22" s="19">
        <f>D14-D20</f>
        <v>7018337</v>
      </c>
    </row>
    <row r="23" spans="1:4" s="11" customFormat="1" ht="15" thickTop="1">
      <c r="A23" s="6"/>
      <c r="B23" s="6"/>
      <c r="C23" s="8"/>
      <c r="D23" s="9"/>
    </row>
    <row r="24" spans="1:4" s="11" customFormat="1" ht="15">
      <c r="A24" s="6"/>
      <c r="B24" s="6"/>
      <c r="C24" s="8"/>
      <c r="D24" s="9"/>
    </row>
    <row r="25" spans="1:4" s="11" customFormat="1" ht="15">
      <c r="A25" s="6"/>
      <c r="B25" s="6"/>
      <c r="C25" s="8"/>
      <c r="D25" s="9"/>
    </row>
    <row r="26" spans="1:4" s="11" customFormat="1" ht="15">
      <c r="A26" s="6"/>
      <c r="B26" s="40" t="s">
        <v>24</v>
      </c>
      <c r="C26" s="40"/>
      <c r="D26" s="40"/>
    </row>
    <row r="27" spans="1:4" ht="15">
      <c r="A27" s="6"/>
      <c r="B27" s="40" t="s">
        <v>55</v>
      </c>
      <c r="C27" s="40"/>
      <c r="D27" s="40"/>
    </row>
    <row r="28" spans="1:4" ht="15">
      <c r="A28" s="6"/>
      <c r="B28" s="23"/>
      <c r="C28" s="23"/>
      <c r="D28" s="23"/>
    </row>
    <row r="29" spans="1:4" ht="15">
      <c r="A29" s="6"/>
      <c r="B29" s="6"/>
      <c r="C29" s="8"/>
      <c r="D29" s="9"/>
    </row>
    <row r="30" spans="1:4" ht="15">
      <c r="A30" s="12" t="s">
        <v>25</v>
      </c>
      <c r="B30" s="12"/>
      <c r="C30" s="16"/>
      <c r="D30" s="18"/>
    </row>
    <row r="31" spans="1:4" ht="15">
      <c r="A31" s="12" t="s">
        <v>26</v>
      </c>
      <c r="B31" s="12"/>
      <c r="C31" s="16"/>
      <c r="D31" s="18"/>
    </row>
    <row r="32" spans="1:4" ht="15">
      <c r="A32" s="12" t="s">
        <v>27</v>
      </c>
      <c r="B32" s="12"/>
      <c r="C32" s="16"/>
      <c r="D32" s="20">
        <v>4668989</v>
      </c>
    </row>
    <row r="33" spans="1:4" ht="15">
      <c r="A33" s="12" t="s">
        <v>28</v>
      </c>
      <c r="B33" s="12"/>
      <c r="C33" s="16"/>
      <c r="D33" s="16">
        <f>1070612+873377</f>
        <v>1943989</v>
      </c>
    </row>
    <row r="34" spans="1:4" ht="15">
      <c r="A34" s="12" t="s">
        <v>29</v>
      </c>
      <c r="B34" s="12"/>
      <c r="C34" s="16"/>
      <c r="D34" s="17">
        <f>SUM(D32:D33)</f>
        <v>6612978</v>
      </c>
    </row>
    <row r="35" spans="1:4" ht="15">
      <c r="A35" s="12"/>
      <c r="B35" s="12"/>
      <c r="C35" s="16"/>
      <c r="D35" s="16"/>
    </row>
    <row r="36" spans="1:4" ht="15">
      <c r="A36" s="12" t="s">
        <v>30</v>
      </c>
      <c r="B36" s="12"/>
      <c r="C36" s="16"/>
      <c r="D36" s="16"/>
    </row>
    <row r="37" spans="1:4" ht="15">
      <c r="A37" s="12" t="s">
        <v>27</v>
      </c>
      <c r="B37" s="12"/>
      <c r="C37" s="16"/>
      <c r="D37" s="16">
        <v>392209</v>
      </c>
    </row>
    <row r="38" spans="1:4" ht="15">
      <c r="A38" s="12" t="s">
        <v>31</v>
      </c>
      <c r="B38" s="12"/>
      <c r="C38" s="16"/>
      <c r="D38" s="16">
        <v>19960</v>
      </c>
    </row>
    <row r="39" spans="1:4" ht="15">
      <c r="A39" s="12" t="s">
        <v>53</v>
      </c>
      <c r="B39" s="12"/>
      <c r="C39" s="16"/>
      <c r="D39" s="16">
        <v>-6810</v>
      </c>
    </row>
    <row r="40" spans="1:4" ht="15">
      <c r="A40" s="12" t="s">
        <v>46</v>
      </c>
      <c r="B40" s="12"/>
      <c r="C40" s="16"/>
      <c r="D40" s="21">
        <f>SUM(D37:D39)</f>
        <v>405359</v>
      </c>
    </row>
    <row r="41" spans="1:4" ht="15">
      <c r="A41" s="12"/>
      <c r="B41" s="12"/>
      <c r="C41" s="13"/>
      <c r="D41" s="16"/>
    </row>
    <row r="42" spans="1:4" ht="15" thickBot="1">
      <c r="A42" s="12" t="s">
        <v>32</v>
      </c>
      <c r="B42" s="12"/>
      <c r="C42" s="16"/>
      <c r="D42" s="22">
        <f>D34+D40</f>
        <v>7018337</v>
      </c>
    </row>
    <row r="43" spans="1:4" ht="15" thickTop="1">
      <c r="A43" s="10"/>
      <c r="B43" s="6"/>
      <c r="C43" s="7"/>
      <c r="D43" s="11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10:D22 A30:D4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4"/>
  <sheetViews>
    <sheetView tabSelected="1" zoomScalePageLayoutView="0" workbookViewId="0" topLeftCell="A12">
      <selection activeCell="C31" sqref="C31"/>
    </sheetView>
  </sheetViews>
  <sheetFormatPr defaultColWidth="9.140625" defaultRowHeight="15"/>
  <cols>
    <col min="1" max="1" width="26.28125" style="5" customWidth="1"/>
    <col min="2" max="2" width="1.7109375" style="4" customWidth="1"/>
    <col min="3" max="3" width="14.28125" style="4" bestFit="1" customWidth="1"/>
    <col min="4" max="4" width="1.7109375" style="4" customWidth="1"/>
    <col min="5" max="5" width="14.28125" style="4" customWidth="1"/>
    <col min="6" max="6" width="1.7109375" style="4" customWidth="1"/>
    <col min="7" max="7" width="14.28125" style="4" customWidth="1"/>
    <col min="8" max="8" width="1.7109375" style="4" customWidth="1"/>
    <col min="9" max="9" width="14.28125" style="4" customWidth="1"/>
    <col min="10" max="10" width="1.7109375" style="4" customWidth="1"/>
    <col min="11" max="11" width="14.28125" style="4" customWidth="1"/>
    <col min="12" max="12" width="1.7109375" style="4" customWidth="1"/>
    <col min="13" max="13" width="14.28125" style="4" customWidth="1"/>
    <col min="14" max="14" width="1.7109375" style="4" customWidth="1"/>
    <col min="15" max="15" width="14.7109375" style="4" customWidth="1"/>
    <col min="16" max="16" width="1.7109375" style="4" customWidth="1"/>
    <col min="17" max="17" width="14.7109375" style="4" customWidth="1"/>
    <col min="18" max="16384" width="9.140625" style="4" customWidth="1"/>
  </cols>
  <sheetData>
    <row r="3" spans="1:17" ht="16.5">
      <c r="A3" s="41"/>
      <c r="C3" s="39" t="s">
        <v>34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</row>
    <row r="5" spans="1:17" ht="15.75">
      <c r="A5" s="41"/>
      <c r="C5" s="40" t="s">
        <v>47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.75">
      <c r="A6" s="41"/>
      <c r="C6" s="40" t="s">
        <v>55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2:17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ht="1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0" t="s">
        <v>49</v>
      </c>
      <c r="P8" s="24"/>
      <c r="Q8" s="24"/>
    </row>
    <row r="9" spans="2:17" ht="1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30" t="s">
        <v>50</v>
      </c>
      <c r="P9" s="24"/>
      <c r="Q9" s="24"/>
    </row>
    <row r="10" spans="2:17" s="31" customFormat="1" ht="15">
      <c r="B10" s="30"/>
      <c r="C10" s="36" t="s">
        <v>35</v>
      </c>
      <c r="D10" s="30"/>
      <c r="E10" s="36" t="s">
        <v>36</v>
      </c>
      <c r="F10" s="30"/>
      <c r="G10" s="36" t="s">
        <v>37</v>
      </c>
      <c r="H10" s="30"/>
      <c r="I10" s="36" t="s">
        <v>38</v>
      </c>
      <c r="J10" s="30"/>
      <c r="K10" s="36" t="s">
        <v>39</v>
      </c>
      <c r="L10" s="30"/>
      <c r="M10" s="36" t="s">
        <v>40</v>
      </c>
      <c r="N10" s="30"/>
      <c r="O10" s="36" t="s">
        <v>51</v>
      </c>
      <c r="P10" s="30"/>
      <c r="Q10" s="36" t="s">
        <v>41</v>
      </c>
    </row>
    <row r="11" spans="1:17" ht="15">
      <c r="A11" s="12" t="s">
        <v>0</v>
      </c>
      <c r="B11" s="12"/>
      <c r="C11" s="12"/>
      <c r="D11" s="13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</row>
    <row r="12" spans="1:17" ht="15">
      <c r="A12" s="12" t="s">
        <v>42</v>
      </c>
      <c r="B12" s="12"/>
      <c r="C12" s="32">
        <v>38436</v>
      </c>
      <c r="D12" s="20"/>
      <c r="E12" s="32">
        <v>345470</v>
      </c>
      <c r="F12" s="20"/>
      <c r="G12" s="32">
        <v>254170</v>
      </c>
      <c r="H12" s="20"/>
      <c r="I12" s="32">
        <v>0</v>
      </c>
      <c r="J12" s="20"/>
      <c r="K12" s="32">
        <v>0</v>
      </c>
      <c r="L12" s="20"/>
      <c r="M12" s="32">
        <v>25000</v>
      </c>
      <c r="N12" s="20"/>
      <c r="O12" s="32">
        <v>0</v>
      </c>
      <c r="P12" s="20"/>
      <c r="Q12" s="32">
        <f>SUM(C12:O12)</f>
        <v>663076</v>
      </c>
    </row>
    <row r="13" spans="1:17" ht="15">
      <c r="A13" s="12" t="s">
        <v>43</v>
      </c>
      <c r="B13" s="12"/>
      <c r="C13" s="29">
        <v>178762</v>
      </c>
      <c r="D13" s="13"/>
      <c r="E13" s="29">
        <v>0</v>
      </c>
      <c r="F13" s="13"/>
      <c r="G13" s="29">
        <v>0</v>
      </c>
      <c r="H13" s="33"/>
      <c r="I13" s="29">
        <v>0</v>
      </c>
      <c r="J13" s="13"/>
      <c r="K13" s="29">
        <v>1742297</v>
      </c>
      <c r="L13" s="13"/>
      <c r="M13" s="29">
        <v>0</v>
      </c>
      <c r="N13" s="13"/>
      <c r="O13" s="29">
        <v>0</v>
      </c>
      <c r="P13" s="13"/>
      <c r="Q13" s="12">
        <f>SUM(C13:O13)</f>
        <v>1921059</v>
      </c>
    </row>
    <row r="14" spans="1:17" ht="15">
      <c r="A14" s="12" t="s">
        <v>3</v>
      </c>
      <c r="B14" s="12"/>
      <c r="C14" s="29">
        <v>1213</v>
      </c>
      <c r="D14" s="33"/>
      <c r="E14" s="29">
        <v>50000</v>
      </c>
      <c r="F14" s="33"/>
      <c r="G14" s="29">
        <v>1950</v>
      </c>
      <c r="H14" s="33"/>
      <c r="I14" s="29">
        <v>302058</v>
      </c>
      <c r="J14" s="33"/>
      <c r="K14" s="29">
        <v>70000</v>
      </c>
      <c r="L14" s="33"/>
      <c r="M14" s="29">
        <v>0</v>
      </c>
      <c r="N14" s="33"/>
      <c r="O14" s="29">
        <v>2194183</v>
      </c>
      <c r="P14" s="33"/>
      <c r="Q14" s="29">
        <f>SUM(C14:O14)</f>
        <v>2619404</v>
      </c>
    </row>
    <row r="15" spans="1:17" ht="15">
      <c r="A15" s="12" t="s">
        <v>44</v>
      </c>
      <c r="B15" s="12"/>
      <c r="C15" s="29">
        <v>0</v>
      </c>
      <c r="D15" s="14"/>
      <c r="E15" s="29">
        <v>-543</v>
      </c>
      <c r="F15" s="14"/>
      <c r="G15" s="29">
        <v>319424</v>
      </c>
      <c r="H15" s="14"/>
      <c r="I15" s="29">
        <v>0</v>
      </c>
      <c r="J15" s="14"/>
      <c r="K15" s="29">
        <v>0</v>
      </c>
      <c r="L15" s="14"/>
      <c r="M15" s="29">
        <v>0</v>
      </c>
      <c r="N15" s="14"/>
      <c r="O15" s="29">
        <v>0</v>
      </c>
      <c r="P15" s="14"/>
      <c r="Q15" s="29">
        <f>SUM(C15:O15)</f>
        <v>318881</v>
      </c>
    </row>
    <row r="16" spans="1:17" ht="15">
      <c r="A16" s="12" t="s">
        <v>4</v>
      </c>
      <c r="B16" s="12"/>
      <c r="C16" s="17">
        <f>SUM(C12:C15)</f>
        <v>218411</v>
      </c>
      <c r="D16" s="16"/>
      <c r="E16" s="17">
        <f>SUM(E12:E15)</f>
        <v>394927</v>
      </c>
      <c r="F16" s="16"/>
      <c r="G16" s="17">
        <f>SUM(G12:G15)</f>
        <v>575544</v>
      </c>
      <c r="H16" s="16"/>
      <c r="I16" s="17">
        <f>SUM(I12:I15)</f>
        <v>302058</v>
      </c>
      <c r="J16" s="16"/>
      <c r="K16" s="17">
        <f>SUM(K12:K15)</f>
        <v>1812297</v>
      </c>
      <c r="L16" s="16"/>
      <c r="M16" s="17">
        <f>SUM(M12:M15)</f>
        <v>25000</v>
      </c>
      <c r="N16" s="16"/>
      <c r="O16" s="17">
        <f>SUM(O12:O15)</f>
        <v>2194183</v>
      </c>
      <c r="P16" s="16"/>
      <c r="Q16" s="17">
        <f>SUM(Q12:Q15)</f>
        <v>5522420</v>
      </c>
    </row>
    <row r="17" spans="1:17" ht="15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>
      <c r="A18" s="12" t="s">
        <v>1</v>
      </c>
      <c r="B18" s="12"/>
      <c r="C18" s="18"/>
      <c r="D18" s="16"/>
      <c r="E18" s="18"/>
      <c r="F18" s="16"/>
      <c r="G18" s="18"/>
      <c r="H18" s="16"/>
      <c r="I18" s="18"/>
      <c r="J18" s="16"/>
      <c r="K18" s="18"/>
      <c r="L18" s="16"/>
      <c r="M18" s="18"/>
      <c r="N18" s="16"/>
      <c r="O18" s="18"/>
      <c r="P18" s="16"/>
      <c r="Q18" s="18"/>
    </row>
    <row r="19" spans="1:17" ht="15">
      <c r="A19" s="12" t="s">
        <v>5</v>
      </c>
      <c r="B19" s="12"/>
      <c r="C19" s="18">
        <v>489360</v>
      </c>
      <c r="D19" s="16"/>
      <c r="E19" s="18">
        <v>0</v>
      </c>
      <c r="F19" s="16"/>
      <c r="G19" s="18">
        <v>0</v>
      </c>
      <c r="H19" s="16"/>
      <c r="I19" s="18">
        <v>45000</v>
      </c>
      <c r="J19" s="16"/>
      <c r="K19" s="18">
        <v>0</v>
      </c>
      <c r="L19" s="16"/>
      <c r="M19" s="18">
        <v>0</v>
      </c>
      <c r="N19" s="16"/>
      <c r="O19" s="18">
        <v>56250</v>
      </c>
      <c r="P19" s="16"/>
      <c r="Q19" s="18">
        <f aca="true" t="shared" si="0" ref="Q19:Q25">SUM(C19:O19)</f>
        <v>590610</v>
      </c>
    </row>
    <row r="20" spans="1:17" ht="15">
      <c r="A20" s="12" t="s">
        <v>6</v>
      </c>
      <c r="B20" s="12"/>
      <c r="C20" s="18">
        <v>107130</v>
      </c>
      <c r="D20" s="16"/>
      <c r="E20" s="18">
        <v>0</v>
      </c>
      <c r="F20" s="16"/>
      <c r="G20" s="18">
        <v>0</v>
      </c>
      <c r="H20" s="16"/>
      <c r="I20" s="18">
        <v>42278</v>
      </c>
      <c r="J20" s="16"/>
      <c r="K20" s="18">
        <v>0</v>
      </c>
      <c r="L20" s="16"/>
      <c r="M20" s="18">
        <v>0</v>
      </c>
      <c r="N20" s="16"/>
      <c r="O20" s="18">
        <v>86612</v>
      </c>
      <c r="P20" s="16"/>
      <c r="Q20" s="18">
        <f t="shared" si="0"/>
        <v>236020</v>
      </c>
    </row>
    <row r="21" spans="1:17" ht="15">
      <c r="A21" s="12" t="s">
        <v>7</v>
      </c>
      <c r="B21" s="12"/>
      <c r="C21" s="18">
        <v>241476</v>
      </c>
      <c r="D21" s="16"/>
      <c r="E21" s="18">
        <v>0</v>
      </c>
      <c r="F21" s="16"/>
      <c r="G21" s="18">
        <v>0</v>
      </c>
      <c r="H21" s="16"/>
      <c r="I21" s="18">
        <v>19695</v>
      </c>
      <c r="J21" s="16"/>
      <c r="K21" s="18">
        <v>0</v>
      </c>
      <c r="L21" s="16"/>
      <c r="M21" s="18">
        <v>0</v>
      </c>
      <c r="N21" s="16"/>
      <c r="O21" s="18">
        <v>58272</v>
      </c>
      <c r="P21" s="16"/>
      <c r="Q21" s="18">
        <f t="shared" si="0"/>
        <v>319443</v>
      </c>
    </row>
    <row r="22" spans="1:17" ht="15">
      <c r="A22" s="12" t="s">
        <v>8</v>
      </c>
      <c r="B22" s="12"/>
      <c r="C22" s="18">
        <v>318701</v>
      </c>
      <c r="D22" s="16"/>
      <c r="E22" s="18">
        <v>0</v>
      </c>
      <c r="F22" s="16"/>
      <c r="G22" s="18">
        <v>0</v>
      </c>
      <c r="H22" s="16"/>
      <c r="I22" s="18">
        <v>0</v>
      </c>
      <c r="J22" s="16"/>
      <c r="K22" s="18">
        <v>0</v>
      </c>
      <c r="L22" s="16"/>
      <c r="M22" s="18">
        <v>0</v>
      </c>
      <c r="N22" s="16"/>
      <c r="O22" s="18">
        <v>0</v>
      </c>
      <c r="P22" s="16"/>
      <c r="Q22" s="18">
        <f t="shared" si="0"/>
        <v>318701</v>
      </c>
    </row>
    <row r="23" spans="1:17" ht="15">
      <c r="A23" s="12" t="s">
        <v>9</v>
      </c>
      <c r="B23" s="12"/>
      <c r="C23" s="18">
        <v>127374</v>
      </c>
      <c r="D23" s="16"/>
      <c r="E23" s="18">
        <v>6544</v>
      </c>
      <c r="F23" s="16"/>
      <c r="G23" s="18">
        <v>180246</v>
      </c>
      <c r="H23" s="16"/>
      <c r="I23" s="18">
        <v>196906</v>
      </c>
      <c r="J23" s="16"/>
      <c r="K23" s="18">
        <v>768578</v>
      </c>
      <c r="L23" s="16"/>
      <c r="M23" s="18">
        <v>0</v>
      </c>
      <c r="N23" s="16"/>
      <c r="O23" s="18">
        <v>981831</v>
      </c>
      <c r="P23" s="16"/>
      <c r="Q23" s="18">
        <f t="shared" si="0"/>
        <v>2261479</v>
      </c>
    </row>
    <row r="24" spans="1:17" ht="15">
      <c r="A24" s="12" t="s">
        <v>10</v>
      </c>
      <c r="B24" s="12"/>
      <c r="C24" s="16">
        <v>0</v>
      </c>
      <c r="D24" s="16"/>
      <c r="E24" s="16">
        <v>11818</v>
      </c>
      <c r="F24" s="16"/>
      <c r="G24" s="16">
        <v>-33599</v>
      </c>
      <c r="H24" s="16"/>
      <c r="I24" s="16">
        <v>0</v>
      </c>
      <c r="J24" s="16"/>
      <c r="K24" s="16">
        <v>0</v>
      </c>
      <c r="L24" s="16"/>
      <c r="M24" s="16">
        <v>0</v>
      </c>
      <c r="N24" s="16"/>
      <c r="O24" s="16">
        <f>8278+1</f>
        <v>8279</v>
      </c>
      <c r="P24" s="16"/>
      <c r="Q24" s="16">
        <f t="shared" si="0"/>
        <v>-13502</v>
      </c>
    </row>
    <row r="25" spans="1:17" s="37" customFormat="1" ht="15">
      <c r="A25" s="13" t="s">
        <v>11</v>
      </c>
      <c r="B25" s="13"/>
      <c r="C25" s="38">
        <v>5672</v>
      </c>
      <c r="D25" s="16"/>
      <c r="E25" s="38">
        <v>0</v>
      </c>
      <c r="F25" s="16"/>
      <c r="G25" s="38">
        <v>0</v>
      </c>
      <c r="H25" s="16"/>
      <c r="I25" s="38">
        <v>14289</v>
      </c>
      <c r="J25" s="16"/>
      <c r="K25" s="38">
        <v>0</v>
      </c>
      <c r="L25" s="16"/>
      <c r="M25" s="38">
        <v>0</v>
      </c>
      <c r="N25" s="16"/>
      <c r="O25" s="38">
        <v>0</v>
      </c>
      <c r="P25" s="16"/>
      <c r="Q25" s="16">
        <f t="shared" si="0"/>
        <v>19961</v>
      </c>
    </row>
    <row r="26" spans="1:17" ht="15">
      <c r="A26" s="12" t="s">
        <v>12</v>
      </c>
      <c r="B26" s="12"/>
      <c r="C26" s="25">
        <f>SUM(C19:C25)</f>
        <v>1289713</v>
      </c>
      <c r="D26" s="16"/>
      <c r="E26" s="25">
        <f>SUM(E19:E25)</f>
        <v>18362</v>
      </c>
      <c r="F26" s="16"/>
      <c r="G26" s="25">
        <f>SUM(G19:G25)</f>
        <v>146647</v>
      </c>
      <c r="H26" s="16"/>
      <c r="I26" s="25">
        <f>SUM(I19:I25)</f>
        <v>318168</v>
      </c>
      <c r="J26" s="16"/>
      <c r="K26" s="25">
        <f>SUM(K19:K25)</f>
        <v>768578</v>
      </c>
      <c r="L26" s="16"/>
      <c r="M26" s="25">
        <f>SUM(M19:M25)</f>
        <v>0</v>
      </c>
      <c r="N26" s="16"/>
      <c r="O26" s="25">
        <f>SUM(O19:O25)</f>
        <v>1191244</v>
      </c>
      <c r="P26" s="16"/>
      <c r="Q26" s="17">
        <f>SUM(Q19:Q25)</f>
        <v>3732712</v>
      </c>
    </row>
    <row r="27" spans="1:17" ht="15">
      <c r="A27" s="12"/>
      <c r="B27" s="12"/>
      <c r="C27" s="18"/>
      <c r="D27" s="16"/>
      <c r="E27" s="18"/>
      <c r="F27" s="16"/>
      <c r="G27" s="18"/>
      <c r="H27" s="16"/>
      <c r="I27" s="18"/>
      <c r="J27" s="16"/>
      <c r="K27" s="18"/>
      <c r="L27" s="16"/>
      <c r="M27" s="18"/>
      <c r="N27" s="16"/>
      <c r="O27" s="18"/>
      <c r="P27" s="16"/>
      <c r="Q27" s="18"/>
    </row>
    <row r="28" spans="1:17" ht="15">
      <c r="A28" s="12" t="s">
        <v>13</v>
      </c>
      <c r="B28" s="12"/>
      <c r="C28" s="25">
        <f>C16-C26</f>
        <v>-1071302</v>
      </c>
      <c r="D28" s="16"/>
      <c r="E28" s="25">
        <f>E16-E26</f>
        <v>376565</v>
      </c>
      <c r="F28" s="16"/>
      <c r="G28" s="25">
        <f>G16-G26</f>
        <v>428897</v>
      </c>
      <c r="H28" s="16"/>
      <c r="I28" s="25">
        <f>I16-I26</f>
        <v>-16110</v>
      </c>
      <c r="J28" s="16"/>
      <c r="K28" s="25">
        <f>K16-K26</f>
        <v>1043719</v>
      </c>
      <c r="L28" s="16"/>
      <c r="M28" s="25">
        <f>M16-M26</f>
        <v>25000</v>
      </c>
      <c r="N28" s="16"/>
      <c r="O28" s="25">
        <f>O16-O26</f>
        <v>1002939</v>
      </c>
      <c r="P28" s="16"/>
      <c r="Q28" s="25">
        <f>Q16-Q26</f>
        <v>1789708</v>
      </c>
    </row>
    <row r="29" spans="1:17" ht="15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">
      <c r="A30" s="12" t="s">
        <v>2</v>
      </c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35" customFormat="1" ht="15">
      <c r="A31" s="29" t="s">
        <v>14</v>
      </c>
      <c r="B31" s="29"/>
      <c r="C31" s="34">
        <v>86608</v>
      </c>
      <c r="D31" s="33"/>
      <c r="E31" s="34">
        <v>0</v>
      </c>
      <c r="F31" s="33"/>
      <c r="G31" s="34">
        <v>0</v>
      </c>
      <c r="H31" s="33"/>
      <c r="I31" s="34">
        <v>0</v>
      </c>
      <c r="J31" s="33"/>
      <c r="K31" s="34">
        <v>0</v>
      </c>
      <c r="L31" s="33"/>
      <c r="M31" s="34">
        <v>0</v>
      </c>
      <c r="N31" s="33"/>
      <c r="O31" s="34">
        <v>67673</v>
      </c>
      <c r="P31" s="33"/>
      <c r="Q31" s="34">
        <f>SUM(C31:O31)</f>
        <v>154281</v>
      </c>
    </row>
    <row r="32" spans="1:17" ht="15">
      <c r="A32" s="12"/>
      <c r="B32" s="12"/>
      <c r="C32" s="16"/>
      <c r="D32" s="13"/>
      <c r="E32" s="16"/>
      <c r="F32" s="13"/>
      <c r="G32" s="16"/>
      <c r="H32" s="13"/>
      <c r="I32" s="16"/>
      <c r="J32" s="13"/>
      <c r="K32" s="16"/>
      <c r="L32" s="13"/>
      <c r="M32" s="16"/>
      <c r="N32" s="13"/>
      <c r="O32" s="16"/>
      <c r="P32" s="13"/>
      <c r="Q32" s="16"/>
    </row>
    <row r="33" spans="1:17" ht="15" thickBot="1">
      <c r="A33" s="12" t="s">
        <v>15</v>
      </c>
      <c r="B33" s="12"/>
      <c r="C33" s="26">
        <f>C28+C31</f>
        <v>-984694</v>
      </c>
      <c r="D33" s="16"/>
      <c r="E33" s="26">
        <f>E28+E31</f>
        <v>376565</v>
      </c>
      <c r="F33" s="16"/>
      <c r="G33" s="26">
        <f>G28+G31</f>
        <v>428897</v>
      </c>
      <c r="H33" s="16"/>
      <c r="I33" s="26">
        <f>I28+I31</f>
        <v>-16110</v>
      </c>
      <c r="J33" s="16"/>
      <c r="K33" s="26">
        <f>K28+K31</f>
        <v>1043719</v>
      </c>
      <c r="L33" s="16"/>
      <c r="M33" s="26">
        <f>M28+M31</f>
        <v>25000</v>
      </c>
      <c r="N33" s="16"/>
      <c r="O33" s="26">
        <f>O28+O31</f>
        <v>1070612</v>
      </c>
      <c r="P33" s="16"/>
      <c r="Q33" s="26">
        <f>Q28+Q31</f>
        <v>1943989</v>
      </c>
    </row>
    <row r="34" spans="1:17" ht="15" thickTop="1">
      <c r="A34" s="28"/>
      <c r="B34" s="12"/>
      <c r="C34" s="27"/>
      <c r="D34" s="14"/>
      <c r="E34" s="27"/>
      <c r="F34" s="14"/>
      <c r="G34" s="27"/>
      <c r="H34" s="14"/>
      <c r="I34" s="27"/>
      <c r="J34" s="14"/>
      <c r="K34" s="27"/>
      <c r="L34" s="14"/>
      <c r="M34" s="27"/>
      <c r="N34" s="14"/>
      <c r="O34" s="27"/>
      <c r="P34" s="14"/>
      <c r="Q34" s="27"/>
    </row>
  </sheetData>
  <sheetProtection/>
  <mergeCells count="4">
    <mergeCell ref="C3:Q3"/>
    <mergeCell ref="C5:Q5"/>
    <mergeCell ref="C6:Q6"/>
    <mergeCell ref="A3:A6"/>
  </mergeCells>
  <conditionalFormatting sqref="A11:Q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2015-08-20T18:22:50Z</cp:lastPrinted>
  <dcterms:created xsi:type="dcterms:W3CDTF">2009-06-22T13:37:23Z</dcterms:created>
  <dcterms:modified xsi:type="dcterms:W3CDTF">2016-08-13T19:08:14Z</dcterms:modified>
  <cp:category/>
  <cp:version/>
  <cp:contentType/>
  <cp:contentStatus/>
</cp:coreProperties>
</file>