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Related" sheetId="3" r:id="rId3"/>
    <sheet name="Sheet2" sheetId="4" r:id="rId4"/>
    <sheet name="Sheet3" sheetId="5" r:id="rId5"/>
  </sheets>
  <definedNames>
    <definedName name="_xlnm.Print_Area" localSheetId="0">'Balance Sheet'!$A$1:$D$45</definedName>
    <definedName name="_xlnm.Print_Area" localSheetId="1">'Operating'!$A$1:$U$85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<sst xmlns="http://schemas.openxmlformats.org/spreadsheetml/2006/main" count="137" uniqueCount="111">
  <si>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</si>
  <si>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</si>
  <si>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</si>
  <si>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</si>
  <si>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</si>
  <si>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</si>
  <si>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</si>
  <si>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</si>
  <si>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</si>
  <si>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</si>
  <si>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</si>
  <si>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</si>
  <si>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</si>
  <si>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</si>
  <si>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</si>
  <si>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</si>
  <si>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</si>
  <si>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</si>
  <si>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</si>
  <si>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</si>
  <si>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</si>
  <si>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</si>
  <si>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</si>
  <si>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</si>
  <si>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</si>
  <si>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</si>
  <si>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</si>
  <si>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</si>
  <si>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</si>
  <si>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</si>
  <si>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</si>
  <si>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</si>
  <si>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</si>
  <si>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</si>
  <si>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</si>
  <si>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</si>
  <si>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</si>
  <si>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</si>
  <si>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</si>
  <si>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</si>
  <si>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</si>
  <si>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</si>
  <si>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</si>
  <si>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</si>
  <si>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</si>
  <si>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</si>
  <si>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</si>
  <si>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</si>
  <si>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</si>
  <si>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</si>
  <si>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</si>
  <si>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</si>
  <si>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</si>
  <si>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</si>
  <si>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</si>
  <si>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</si>
  <si>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</si>
  <si>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</si>
  <si>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</si>
  <si>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</si>
  <si>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</si>
  <si>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</si>
  <si>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</si>
  <si>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</si>
  <si>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</si>
  <si>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</si>
  <si>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</si>
  <si>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</si>
  <si>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</si>
  <si>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</si>
  <si>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</si>
  <si>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</si>
  <si>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</si>
  <si>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</si>
  <si>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</si>
  <si>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</si>
  <si>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</si>
  <si>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</si>
  <si>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</si>
  <si>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</si>
  <si>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</si>
  <si>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</si>
  <si>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</si>
  <si>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</si>
  <si>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</si>
  <si>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</si>
  <si>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</si>
  <si>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</si>
  <si>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</si>
  <si>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</si>
  <si>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</si>
  <si>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</si>
  <si>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</si>
  <si>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</si>
  <si>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</si>
  <si>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</si>
  <si>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</si>
  <si>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</si>
  <si>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Volleyball - Women's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</si>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</sst>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43" fontId="4" fillId="0" borderId="0" xfId="42" applyFont="1" applyFill="1" applyAlignment="1" applyProtection="1">
      <alignment vertical="center"/>
      <protection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2</xdr:col>
      <xdr:colOff>114300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31">
      <selection activeCell="B22" sqref="B2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8" t="s">
        <v>40</v>
      </c>
      <c r="C3" s="38"/>
      <c r="D3" s="38"/>
    </row>
    <row r="4" spans="2:4" ht="9" customHeight="1">
      <c r="B4" s="1"/>
      <c r="C4" s="2"/>
      <c r="D4" s="3"/>
    </row>
    <row r="5" spans="2:4" ht="15.75">
      <c r="B5" s="39" t="s">
        <v>2</v>
      </c>
      <c r="C5" s="39"/>
      <c r="D5" s="39"/>
    </row>
    <row r="6" spans="2:4" ht="15.75">
      <c r="B6" s="39" t="s">
        <v>3</v>
      </c>
      <c r="C6" s="39"/>
      <c r="D6" s="39"/>
    </row>
    <row r="10" spans="1:4" ht="15.75">
      <c r="A10" s="12" t="s">
        <v>4</v>
      </c>
      <c r="B10" s="12"/>
      <c r="C10" s="13"/>
      <c r="D10" s="12"/>
    </row>
    <row r="11" spans="1:4" ht="15.75">
      <c r="A11" s="12" t="s">
        <v>5</v>
      </c>
      <c r="B11" s="12"/>
      <c r="C11" s="14"/>
      <c r="D11" s="15">
        <f>31058552-1</f>
        <v>31058551</v>
      </c>
    </row>
    <row r="12" spans="1:4" ht="15.75">
      <c r="A12" s="12" t="s">
        <v>20</v>
      </c>
      <c r="B12" s="12"/>
      <c r="C12" s="14"/>
      <c r="D12" s="27">
        <v>279355</v>
      </c>
    </row>
    <row r="13" spans="1:4" ht="15.75">
      <c r="A13" s="12" t="s">
        <v>22</v>
      </c>
      <c r="B13" s="12"/>
      <c r="C13" s="14"/>
      <c r="D13" s="27">
        <v>796749</v>
      </c>
    </row>
    <row r="14" spans="1:4" ht="15.75">
      <c r="A14" s="12" t="s">
        <v>110</v>
      </c>
      <c r="B14" s="12"/>
      <c r="C14" s="14"/>
      <c r="D14" s="27">
        <v>589481</v>
      </c>
    </row>
    <row r="15" spans="1:4" ht="15.75">
      <c r="A15" s="12" t="s">
        <v>6</v>
      </c>
      <c r="B15" s="12"/>
      <c r="C15" s="16"/>
      <c r="D15" s="17">
        <f>SUM(D11:D14)</f>
        <v>32724136</v>
      </c>
    </row>
    <row r="16" spans="1:4" ht="15.75">
      <c r="A16" s="12"/>
      <c r="B16" s="12"/>
      <c r="C16" s="16"/>
      <c r="D16" s="16"/>
    </row>
    <row r="17" spans="1:4" ht="15.75">
      <c r="A17" s="12" t="s">
        <v>7</v>
      </c>
      <c r="B17" s="12"/>
      <c r="C17" s="16"/>
      <c r="D17" s="16"/>
    </row>
    <row r="18" spans="1:4" ht="15.75">
      <c r="A18" s="12" t="s">
        <v>8</v>
      </c>
      <c r="B18" s="12"/>
      <c r="C18" s="16"/>
      <c r="D18" s="16">
        <v>1161144</v>
      </c>
    </row>
    <row r="19" spans="1:4" ht="15.75">
      <c r="A19" s="12" t="s">
        <v>23</v>
      </c>
      <c r="B19" s="12"/>
      <c r="C19" s="16"/>
      <c r="D19" s="16">
        <v>24202607</v>
      </c>
    </row>
    <row r="20" spans="1:4" ht="15.75">
      <c r="A20" s="12" t="s">
        <v>9</v>
      </c>
      <c r="B20" s="12"/>
      <c r="C20" s="16"/>
      <c r="D20" s="17">
        <f>SUM(D18:D19)</f>
        <v>25363751</v>
      </c>
    </row>
    <row r="21" spans="1:4" ht="15.75">
      <c r="A21" s="12"/>
      <c r="B21" s="12"/>
      <c r="C21" s="16"/>
      <c r="D21" s="18"/>
    </row>
    <row r="22" spans="1:4" ht="16.5" thickBot="1">
      <c r="A22" s="12" t="s">
        <v>10</v>
      </c>
      <c r="B22" s="12"/>
      <c r="C22" s="16"/>
      <c r="D22" s="19">
        <f>D15-D20</f>
        <v>7360385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9" t="s">
        <v>11</v>
      </c>
      <c r="C26" s="39"/>
      <c r="D26" s="39"/>
    </row>
    <row r="27" spans="1:4" ht="15.75">
      <c r="A27" s="6"/>
      <c r="B27" s="39" t="s">
        <v>1</v>
      </c>
      <c r="C27" s="39"/>
      <c r="D27" s="39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12</v>
      </c>
      <c r="B30" s="12"/>
      <c r="C30" s="16"/>
      <c r="D30" s="18"/>
    </row>
    <row r="31" spans="1:4" ht="15.75">
      <c r="A31" s="12" t="s">
        <v>13</v>
      </c>
      <c r="B31" s="12"/>
      <c r="C31" s="16"/>
      <c r="D31" s="18"/>
    </row>
    <row r="32" spans="1:4" ht="15.75">
      <c r="A32" s="12" t="s">
        <v>14</v>
      </c>
      <c r="B32" s="12"/>
      <c r="C32" s="16"/>
      <c r="D32" s="20">
        <v>6913539</v>
      </c>
    </row>
    <row r="33" spans="1:4" ht="15.75">
      <c r="A33" s="12" t="s">
        <v>15</v>
      </c>
      <c r="B33" s="12"/>
      <c r="C33" s="16"/>
      <c r="D33" s="16">
        <v>6426868</v>
      </c>
    </row>
    <row r="34" spans="1:4" ht="15.75">
      <c r="A34" s="12" t="s">
        <v>109</v>
      </c>
      <c r="B34" s="12"/>
      <c r="C34" s="16"/>
      <c r="D34" s="16">
        <v>-7254899</v>
      </c>
    </row>
    <row r="35" spans="1:4" ht="15.75">
      <c r="A35" s="12" t="s">
        <v>106</v>
      </c>
      <c r="B35" s="12"/>
      <c r="C35" s="16"/>
      <c r="D35" s="16">
        <v>-217000</v>
      </c>
    </row>
    <row r="36" spans="1:4" ht="15.75">
      <c r="A36" s="12" t="s">
        <v>16</v>
      </c>
      <c r="B36" s="12"/>
      <c r="C36" s="16"/>
      <c r="D36" s="17">
        <f>SUM(D32:D35)</f>
        <v>5868508</v>
      </c>
    </row>
    <row r="37" spans="1:4" ht="15.75">
      <c r="A37" s="12"/>
      <c r="B37" s="12"/>
      <c r="C37" s="16"/>
      <c r="D37" s="16"/>
    </row>
    <row r="38" spans="1:4" ht="15.75">
      <c r="A38" s="12" t="s">
        <v>17</v>
      </c>
      <c r="B38" s="12"/>
      <c r="C38" s="16"/>
      <c r="D38" s="16"/>
    </row>
    <row r="39" spans="1:4" ht="15.75">
      <c r="A39" s="12" t="s">
        <v>14</v>
      </c>
      <c r="B39" s="12"/>
      <c r="C39" s="16"/>
      <c r="D39" s="16">
        <v>1599838</v>
      </c>
    </row>
    <row r="40" spans="1:4" ht="15.75">
      <c r="A40" s="12" t="s">
        <v>18</v>
      </c>
      <c r="B40" s="12"/>
      <c r="C40" s="16"/>
      <c r="D40" s="16">
        <v>407775</v>
      </c>
    </row>
    <row r="41" spans="1:4" ht="15.75">
      <c r="A41" s="12" t="s">
        <v>24</v>
      </c>
      <c r="B41" s="12"/>
      <c r="C41" s="16"/>
      <c r="D41" s="16">
        <v>-515736</v>
      </c>
    </row>
    <row r="42" spans="1:4" ht="15.75">
      <c r="A42" s="12" t="s">
        <v>108</v>
      </c>
      <c r="B42" s="12"/>
      <c r="C42" s="16"/>
      <c r="D42" s="21">
        <f>SUM(D39:D41)</f>
        <v>1491877</v>
      </c>
    </row>
    <row r="43" spans="1:4" ht="15.75">
      <c r="A43" s="12"/>
      <c r="B43" s="12"/>
      <c r="C43" s="13"/>
      <c r="D43" s="16"/>
    </row>
    <row r="44" spans="1:4" ht="16.5" thickBot="1">
      <c r="A44" s="12" t="s">
        <v>19</v>
      </c>
      <c r="B44" s="12"/>
      <c r="C44" s="16"/>
      <c r="D44" s="22">
        <f>D36+D42</f>
        <v>7360385</v>
      </c>
    </row>
    <row r="45" spans="1:4" ht="16.5" thickTop="1">
      <c r="A45" s="10"/>
      <c r="B45" s="6"/>
      <c r="C45" s="7"/>
      <c r="D45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10:D22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6"/>
  <sheetViews>
    <sheetView tabSelected="1" zoomScalePageLayoutView="0" workbookViewId="0" topLeftCell="D15">
      <selection activeCell="T24" sqref="T24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3.5742187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4" width="1.7109375" style="4" customWidth="1"/>
    <col min="15" max="15" width="12.2812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3.57421875" style="4" bestFit="1" customWidth="1"/>
    <col min="20" max="20" width="1.7109375" style="4" customWidth="1"/>
    <col min="21" max="21" width="13.140625" style="4" bestFit="1" customWidth="1"/>
    <col min="22" max="16384" width="9.140625" style="4" customWidth="1"/>
  </cols>
  <sheetData>
    <row r="2" ht="13.5"/>
    <row r="3" spans="3:21" ht="16.5">
      <c r="C3" s="38" t="s">
        <v>40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3:21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3:21" ht="15.7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3:21" ht="15.75">
      <c r="C6" s="39" t="s">
        <v>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36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29</v>
      </c>
      <c r="J10" s="28"/>
      <c r="K10" s="28" t="s">
        <v>31</v>
      </c>
      <c r="L10" s="28"/>
      <c r="M10" s="28" t="s">
        <v>33</v>
      </c>
      <c r="N10" s="28"/>
      <c r="O10" s="28"/>
      <c r="P10" s="28"/>
      <c r="Q10" s="28"/>
      <c r="R10" s="28"/>
      <c r="S10" s="28"/>
      <c r="T10" s="28"/>
      <c r="U10" s="28" t="s">
        <v>37</v>
      </c>
    </row>
    <row r="11" spans="2:21" s="29" customFormat="1" ht="15.75">
      <c r="B11" s="28"/>
      <c r="C11" s="32" t="s">
        <v>36</v>
      </c>
      <c r="D11" s="28"/>
      <c r="E11" s="32" t="s">
        <v>27</v>
      </c>
      <c r="F11" s="28"/>
      <c r="G11" s="32" t="s">
        <v>28</v>
      </c>
      <c r="H11" s="28"/>
      <c r="I11" s="32" t="s">
        <v>30</v>
      </c>
      <c r="J11" s="28"/>
      <c r="K11" s="32" t="s">
        <v>32</v>
      </c>
      <c r="L11" s="28"/>
      <c r="M11" s="32" t="s">
        <v>34</v>
      </c>
      <c r="N11" s="28"/>
      <c r="O11" s="32" t="s">
        <v>41</v>
      </c>
      <c r="P11" s="28"/>
      <c r="Q11" s="32" t="s">
        <v>35</v>
      </c>
      <c r="R11" s="28"/>
      <c r="S11" s="32" t="s">
        <v>21</v>
      </c>
      <c r="T11" s="28"/>
      <c r="U11" s="32" t="s">
        <v>38</v>
      </c>
    </row>
    <row r="12" spans="1:21" ht="15.75">
      <c r="A12" s="12" t="s">
        <v>57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42</v>
      </c>
      <c r="B13" s="12"/>
      <c r="C13" s="30">
        <v>0</v>
      </c>
      <c r="D13" s="20"/>
      <c r="E13" s="30">
        <v>2329692</v>
      </c>
      <c r="F13" s="20"/>
      <c r="G13" s="30">
        <v>338942</v>
      </c>
      <c r="H13" s="20"/>
      <c r="I13" s="30">
        <v>730146</v>
      </c>
      <c r="J13" s="20"/>
      <c r="K13" s="30">
        <v>2681946</v>
      </c>
      <c r="L13" s="20"/>
      <c r="M13" s="30">
        <v>0</v>
      </c>
      <c r="N13" s="20"/>
      <c r="O13" s="30">
        <v>137003</v>
      </c>
      <c r="P13" s="20"/>
      <c r="Q13" s="30">
        <v>17536</v>
      </c>
      <c r="R13" s="20"/>
      <c r="S13" s="30">
        <f>SUM(E13:Q13)</f>
        <v>6235265</v>
      </c>
      <c r="T13" s="20"/>
      <c r="U13" s="30">
        <f>C13-S13</f>
        <v>-6235265</v>
      </c>
    </row>
    <row r="14" spans="1:21" ht="15.75">
      <c r="A14" s="12" t="s">
        <v>39</v>
      </c>
      <c r="B14" s="12"/>
      <c r="C14" s="36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5789131</v>
      </c>
      <c r="N14" s="13"/>
      <c r="O14" s="27">
        <v>0</v>
      </c>
      <c r="P14" s="13"/>
      <c r="Q14" s="27">
        <v>0</v>
      </c>
      <c r="R14" s="13"/>
      <c r="S14" s="27">
        <f>SUM(E14:Q14)</f>
        <v>5789131</v>
      </c>
      <c r="T14" s="13"/>
      <c r="U14" s="12">
        <f>C14-S14</f>
        <v>-5789131</v>
      </c>
    </row>
    <row r="15" spans="1:21" ht="15.75">
      <c r="A15" s="12" t="s">
        <v>43</v>
      </c>
      <c r="B15" s="12"/>
      <c r="C15" s="27">
        <v>0</v>
      </c>
      <c r="D15" s="31"/>
      <c r="E15" s="27">
        <v>153935</v>
      </c>
      <c r="F15" s="31"/>
      <c r="G15" s="27">
        <v>1133935</v>
      </c>
      <c r="H15" s="31"/>
      <c r="I15" s="27">
        <v>132878</v>
      </c>
      <c r="J15" s="31"/>
      <c r="K15" s="27">
        <v>1387695</v>
      </c>
      <c r="L15" s="31"/>
      <c r="M15" s="27">
        <v>0</v>
      </c>
      <c r="N15" s="31"/>
      <c r="O15" s="27">
        <v>0</v>
      </c>
      <c r="P15" s="31"/>
      <c r="Q15" s="27">
        <v>1238</v>
      </c>
      <c r="R15" s="31"/>
      <c r="S15" s="27">
        <f aca="true" t="shared" si="0" ref="S15:S27">SUM(E15:Q15)</f>
        <v>2809681</v>
      </c>
      <c r="T15" s="31"/>
      <c r="U15" s="27">
        <f aca="true" t="shared" si="1" ref="U15:U27">C15-S15</f>
        <v>-2809681</v>
      </c>
    </row>
    <row r="16" spans="1:21" ht="15.75">
      <c r="A16" s="12" t="s">
        <v>44</v>
      </c>
      <c r="B16" s="12"/>
      <c r="C16" s="27">
        <v>613057</v>
      </c>
      <c r="D16" s="31"/>
      <c r="E16" s="27">
        <v>392659</v>
      </c>
      <c r="F16" s="31"/>
      <c r="G16" s="27">
        <v>1906387</v>
      </c>
      <c r="H16" s="31"/>
      <c r="I16" s="27">
        <v>485904</v>
      </c>
      <c r="J16" s="31"/>
      <c r="K16" s="27">
        <v>8404367</v>
      </c>
      <c r="L16" s="31"/>
      <c r="M16" s="27">
        <v>2946538</v>
      </c>
      <c r="N16" s="31"/>
      <c r="O16" s="27">
        <v>0</v>
      </c>
      <c r="P16" s="31"/>
      <c r="Q16" s="27">
        <v>189327</v>
      </c>
      <c r="R16" s="31"/>
      <c r="S16" s="27">
        <f t="shared" si="0"/>
        <v>14325182</v>
      </c>
      <c r="T16" s="31"/>
      <c r="U16" s="27">
        <f t="shared" si="1"/>
        <v>-13712125</v>
      </c>
    </row>
    <row r="17" spans="1:21" ht="15.75">
      <c r="A17" s="12" t="s">
        <v>45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1131769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1131769</v>
      </c>
      <c r="T17" s="31"/>
      <c r="U17" s="27">
        <f t="shared" si="1"/>
        <v>-1131769</v>
      </c>
    </row>
    <row r="18" spans="1:21" ht="15.75">
      <c r="A18" s="12" t="s">
        <v>46</v>
      </c>
      <c r="B18" s="12"/>
      <c r="C18" s="27">
        <v>391985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391985</v>
      </c>
    </row>
    <row r="19" spans="1:21" ht="15.75">
      <c r="A19" s="12" t="s">
        <v>47</v>
      </c>
      <c r="B19" s="12"/>
      <c r="C19" s="27">
        <v>843627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843627</v>
      </c>
    </row>
    <row r="20" spans="1:21" ht="15.75">
      <c r="A20" s="12" t="s">
        <v>48</v>
      </c>
      <c r="B20" s="12"/>
      <c r="C20" s="27">
        <v>2727559</v>
      </c>
      <c r="D20" s="31"/>
      <c r="E20" s="27">
        <v>169700</v>
      </c>
      <c r="F20" s="31"/>
      <c r="G20" s="27">
        <v>1958</v>
      </c>
      <c r="H20" s="31"/>
      <c r="I20" s="27">
        <v>50927</v>
      </c>
      <c r="J20" s="31"/>
      <c r="K20" s="27">
        <v>493718</v>
      </c>
      <c r="L20" s="31"/>
      <c r="M20" s="27">
        <v>0</v>
      </c>
      <c r="N20" s="31"/>
      <c r="O20" s="27">
        <v>0</v>
      </c>
      <c r="P20" s="31"/>
      <c r="Q20" s="27">
        <v>4712</v>
      </c>
      <c r="R20" s="31"/>
      <c r="S20" s="27">
        <f t="shared" si="0"/>
        <v>721015</v>
      </c>
      <c r="T20" s="31"/>
      <c r="U20" s="27">
        <f t="shared" si="1"/>
        <v>2006544</v>
      </c>
    </row>
    <row r="21" spans="1:21" ht="15.75">
      <c r="A21" s="12" t="s">
        <v>49</v>
      </c>
      <c r="B21" s="12"/>
      <c r="C21" s="27">
        <v>1434516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3841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3841</v>
      </c>
      <c r="T21" s="31"/>
      <c r="U21" s="27">
        <f t="shared" si="1"/>
        <v>1430675</v>
      </c>
    </row>
    <row r="22" spans="1:21" ht="15.75">
      <c r="A22" s="12" t="s">
        <v>50</v>
      </c>
      <c r="B22" s="12"/>
      <c r="C22" s="27">
        <v>9271957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9271957</v>
      </c>
    </row>
    <row r="23" spans="1:21" ht="15.75">
      <c r="A23" s="12" t="s">
        <v>107</v>
      </c>
      <c r="B23" s="12"/>
      <c r="C23" s="27">
        <v>12059340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12059340</v>
      </c>
    </row>
    <row r="24" spans="1:21" ht="15.75">
      <c r="A24" s="12" t="s">
        <v>51</v>
      </c>
      <c r="B24" s="12"/>
      <c r="C24" s="27">
        <v>8458</v>
      </c>
      <c r="D24" s="31"/>
      <c r="E24" s="27">
        <v>494965</v>
      </c>
      <c r="F24" s="31"/>
      <c r="G24" s="27">
        <v>170947</v>
      </c>
      <c r="H24" s="31"/>
      <c r="I24" s="27">
        <v>165532</v>
      </c>
      <c r="J24" s="31"/>
      <c r="K24" s="27">
        <v>375294</v>
      </c>
      <c r="L24" s="31"/>
      <c r="M24" s="27">
        <v>0</v>
      </c>
      <c r="N24" s="31"/>
      <c r="O24" s="27">
        <v>0</v>
      </c>
      <c r="P24" s="31"/>
      <c r="Q24" s="27">
        <v>0</v>
      </c>
      <c r="R24" s="31"/>
      <c r="S24" s="27">
        <f t="shared" si="0"/>
        <v>1206738</v>
      </c>
      <c r="T24" s="31"/>
      <c r="U24" s="27">
        <f t="shared" si="1"/>
        <v>-1198280</v>
      </c>
    </row>
    <row r="25" spans="1:21" ht="15.75">
      <c r="A25" s="12" t="s">
        <v>52</v>
      </c>
      <c r="B25" s="12"/>
      <c r="C25" s="27">
        <v>950031</v>
      </c>
      <c r="D25" s="31"/>
      <c r="E25" s="27">
        <v>254828</v>
      </c>
      <c r="F25" s="31"/>
      <c r="G25" s="27">
        <v>180579</v>
      </c>
      <c r="H25" s="31"/>
      <c r="I25" s="27">
        <v>90995</v>
      </c>
      <c r="J25" s="31"/>
      <c r="K25" s="27">
        <v>1710665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2237067</v>
      </c>
      <c r="T25" s="31"/>
      <c r="U25" s="27">
        <f t="shared" si="1"/>
        <v>-1287036</v>
      </c>
    </row>
    <row r="26" spans="1:21" ht="15.75">
      <c r="A26" s="12" t="s">
        <v>53</v>
      </c>
      <c r="B26" s="12"/>
      <c r="C26" s="27">
        <v>17843847</v>
      </c>
      <c r="D26" s="31"/>
      <c r="E26" s="27">
        <v>0</v>
      </c>
      <c r="F26" s="31"/>
      <c r="G26" s="27">
        <v>0</v>
      </c>
      <c r="H26" s="31"/>
      <c r="I26" s="27">
        <v>0</v>
      </c>
      <c r="J26" s="31"/>
      <c r="K26" s="27">
        <v>0</v>
      </c>
      <c r="L26" s="31"/>
      <c r="M26" s="27">
        <v>0</v>
      </c>
      <c r="N26" s="31"/>
      <c r="O26" s="27">
        <v>0</v>
      </c>
      <c r="P26" s="31"/>
      <c r="Q26" s="27">
        <v>0</v>
      </c>
      <c r="R26" s="31"/>
      <c r="S26" s="27">
        <f t="shared" si="0"/>
        <v>0</v>
      </c>
      <c r="T26" s="31"/>
      <c r="U26" s="27">
        <f t="shared" si="1"/>
        <v>17843847</v>
      </c>
    </row>
    <row r="27" spans="1:21" ht="15.75">
      <c r="A27" s="12" t="s">
        <v>54</v>
      </c>
      <c r="B27" s="12"/>
      <c r="C27" s="27">
        <v>0</v>
      </c>
      <c r="D27" s="14"/>
      <c r="E27" s="27">
        <v>125000</v>
      </c>
      <c r="F27" s="14"/>
      <c r="G27" s="27">
        <v>16582</v>
      </c>
      <c r="H27" s="14"/>
      <c r="I27" s="27">
        <v>37500</v>
      </c>
      <c r="J27" s="14"/>
      <c r="K27" s="27">
        <v>117043</v>
      </c>
      <c r="L27" s="14"/>
      <c r="M27" s="27">
        <v>0</v>
      </c>
      <c r="N27" s="14"/>
      <c r="O27" s="27">
        <v>0</v>
      </c>
      <c r="P27" s="14"/>
      <c r="Q27" s="27">
        <v>59276</v>
      </c>
      <c r="R27" s="14"/>
      <c r="S27" s="27">
        <f t="shared" si="0"/>
        <v>355401</v>
      </c>
      <c r="T27" s="14"/>
      <c r="U27" s="27">
        <f t="shared" si="1"/>
        <v>-355401</v>
      </c>
    </row>
    <row r="28" spans="1:21" ht="15.75">
      <c r="A28" s="12" t="s">
        <v>55</v>
      </c>
      <c r="B28" s="12"/>
      <c r="C28" s="17">
        <f>SUM(C13:C27)</f>
        <v>46144377</v>
      </c>
      <c r="D28" s="16"/>
      <c r="E28" s="17">
        <f>SUM(E13:E27)</f>
        <v>3920779</v>
      </c>
      <c r="F28" s="16"/>
      <c r="G28" s="17">
        <f>SUM(G13:G27)</f>
        <v>3749330</v>
      </c>
      <c r="H28" s="16"/>
      <c r="I28" s="17">
        <f>SUM(I13:I27)</f>
        <v>1693882</v>
      </c>
      <c r="J28" s="16"/>
      <c r="K28" s="17">
        <f>SUM(K13:K27)</f>
        <v>16306338</v>
      </c>
      <c r="L28" s="16"/>
      <c r="M28" s="17">
        <f>SUM(M13:M27)</f>
        <v>8735669</v>
      </c>
      <c r="N28" s="16"/>
      <c r="O28" s="17">
        <f>SUM(O13:O27)</f>
        <v>137003</v>
      </c>
      <c r="P28" s="16"/>
      <c r="Q28" s="17">
        <f>SUM(Q13:Q27)</f>
        <v>272089</v>
      </c>
      <c r="R28" s="16"/>
      <c r="S28" s="17">
        <f>SUM(S13:S27)</f>
        <v>34815090</v>
      </c>
      <c r="T28" s="16"/>
      <c r="U28" s="17">
        <f>SUM(U13:U27)</f>
        <v>11329287</v>
      </c>
    </row>
    <row r="29" spans="1:21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>
      <c r="A30" s="12" t="s">
        <v>56</v>
      </c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27"/>
      <c r="T30" s="16"/>
      <c r="U30" s="27"/>
    </row>
    <row r="31" spans="1:21" ht="15.75">
      <c r="A31" s="12" t="s">
        <v>58</v>
      </c>
      <c r="B31" s="12"/>
      <c r="C31" s="18">
        <v>31601177</v>
      </c>
      <c r="D31" s="16"/>
      <c r="E31" s="18">
        <v>3106055</v>
      </c>
      <c r="F31" s="16"/>
      <c r="G31" s="18">
        <v>317358</v>
      </c>
      <c r="H31" s="16"/>
      <c r="I31" s="18">
        <v>1013770</v>
      </c>
      <c r="J31" s="16"/>
      <c r="K31" s="18">
        <v>10355005</v>
      </c>
      <c r="L31" s="16"/>
      <c r="M31" s="18">
        <v>0</v>
      </c>
      <c r="N31" s="16"/>
      <c r="O31" s="18">
        <v>2702080</v>
      </c>
      <c r="P31" s="16"/>
      <c r="Q31" s="18">
        <v>39151</v>
      </c>
      <c r="R31" s="16"/>
      <c r="S31" s="27">
        <f aca="true" t="shared" si="2" ref="S31:S44">SUM(E31:Q31)</f>
        <v>17533419</v>
      </c>
      <c r="T31" s="16"/>
      <c r="U31" s="27">
        <f aca="true" t="shared" si="3" ref="U31:U44">C31-S31</f>
        <v>14067758</v>
      </c>
    </row>
    <row r="32" spans="1:21" ht="15.75">
      <c r="A32" s="12" t="s">
        <v>60</v>
      </c>
      <c r="B32" s="12"/>
      <c r="C32" s="18">
        <v>2436864</v>
      </c>
      <c r="D32" s="16"/>
      <c r="E32" s="18">
        <v>2123591</v>
      </c>
      <c r="F32" s="16"/>
      <c r="G32" s="18">
        <v>48365</v>
      </c>
      <c r="H32" s="16"/>
      <c r="I32" s="18">
        <v>260499</v>
      </c>
      <c r="J32" s="16"/>
      <c r="K32" s="18">
        <v>1506155</v>
      </c>
      <c r="L32" s="16"/>
      <c r="M32" s="18">
        <v>0</v>
      </c>
      <c r="N32" s="16"/>
      <c r="O32" s="18">
        <v>423625</v>
      </c>
      <c r="P32" s="16"/>
      <c r="Q32" s="18">
        <v>5082</v>
      </c>
      <c r="R32" s="16"/>
      <c r="S32" s="27">
        <f t="shared" si="2"/>
        <v>4367317</v>
      </c>
      <c r="T32" s="16"/>
      <c r="U32" s="27">
        <f t="shared" si="3"/>
        <v>-1930453</v>
      </c>
    </row>
    <row r="33" spans="1:21" ht="15.75">
      <c r="A33" s="12" t="s">
        <v>59</v>
      </c>
      <c r="B33" s="12"/>
      <c r="C33" s="18">
        <v>346126</v>
      </c>
      <c r="D33" s="16"/>
      <c r="E33" s="18">
        <v>677590</v>
      </c>
      <c r="F33" s="16"/>
      <c r="G33" s="18">
        <v>48413</v>
      </c>
      <c r="H33" s="16"/>
      <c r="I33" s="18">
        <v>215121</v>
      </c>
      <c r="J33" s="16"/>
      <c r="K33" s="18">
        <v>1048945</v>
      </c>
      <c r="L33" s="16"/>
      <c r="M33" s="18">
        <v>0</v>
      </c>
      <c r="N33" s="16"/>
      <c r="O33" s="18">
        <v>491437</v>
      </c>
      <c r="P33" s="16"/>
      <c r="Q33" s="18">
        <v>8549</v>
      </c>
      <c r="R33" s="16"/>
      <c r="S33" s="27">
        <f t="shared" si="2"/>
        <v>2490055</v>
      </c>
      <c r="T33" s="16"/>
      <c r="U33" s="27">
        <f t="shared" si="3"/>
        <v>-2143929</v>
      </c>
    </row>
    <row r="34" spans="1:21" ht="15.75">
      <c r="A34" s="12" t="s">
        <v>61</v>
      </c>
      <c r="B34" s="12"/>
      <c r="C34" s="18">
        <v>2538975</v>
      </c>
      <c r="D34" s="16"/>
      <c r="E34" s="18">
        <v>1218060</v>
      </c>
      <c r="F34" s="16"/>
      <c r="G34" s="18">
        <v>59889</v>
      </c>
      <c r="H34" s="16"/>
      <c r="I34" s="18">
        <v>163144</v>
      </c>
      <c r="J34" s="16"/>
      <c r="K34" s="18">
        <v>640746</v>
      </c>
      <c r="L34" s="16"/>
      <c r="M34" s="18">
        <v>0</v>
      </c>
      <c r="N34" s="16"/>
      <c r="O34" s="18">
        <v>316364</v>
      </c>
      <c r="P34" s="16"/>
      <c r="Q34" s="18">
        <v>1886</v>
      </c>
      <c r="R34" s="16"/>
      <c r="S34" s="27">
        <f t="shared" si="2"/>
        <v>2400089</v>
      </c>
      <c r="T34" s="16"/>
      <c r="U34" s="27">
        <f t="shared" si="3"/>
        <v>138886</v>
      </c>
    </row>
    <row r="35" spans="1:21" ht="15.75">
      <c r="A35" s="12" t="s">
        <v>62</v>
      </c>
      <c r="B35" s="12"/>
      <c r="C35" s="18">
        <v>128976</v>
      </c>
      <c r="D35" s="16"/>
      <c r="E35" s="18">
        <v>312286</v>
      </c>
      <c r="F35" s="16"/>
      <c r="G35" s="18">
        <v>7453</v>
      </c>
      <c r="H35" s="16"/>
      <c r="I35" s="18">
        <v>84210</v>
      </c>
      <c r="J35" s="16"/>
      <c r="K35" s="18">
        <v>359169</v>
      </c>
      <c r="L35" s="16"/>
      <c r="M35" s="18">
        <v>0</v>
      </c>
      <c r="N35" s="16"/>
      <c r="O35" s="18">
        <v>400863</v>
      </c>
      <c r="P35" s="16"/>
      <c r="Q35" s="18">
        <v>2148</v>
      </c>
      <c r="R35" s="16"/>
      <c r="S35" s="27">
        <f t="shared" si="2"/>
        <v>1166129</v>
      </c>
      <c r="T35" s="16"/>
      <c r="U35" s="27">
        <f t="shared" si="3"/>
        <v>-1037153</v>
      </c>
    </row>
    <row r="36" spans="1:21" ht="15.75">
      <c r="A36" s="12" t="s">
        <v>63</v>
      </c>
      <c r="B36" s="12"/>
      <c r="C36" s="18">
        <v>0</v>
      </c>
      <c r="D36" s="16"/>
      <c r="E36" s="18">
        <v>155750</v>
      </c>
      <c r="F36" s="16"/>
      <c r="G36" s="18">
        <v>0</v>
      </c>
      <c r="H36" s="16"/>
      <c r="I36" s="18">
        <v>46725</v>
      </c>
      <c r="J36" s="16"/>
      <c r="K36" s="18">
        <v>100862</v>
      </c>
      <c r="L36" s="16"/>
      <c r="M36" s="18">
        <v>0</v>
      </c>
      <c r="N36" s="16"/>
      <c r="O36" s="18">
        <v>110553</v>
      </c>
      <c r="P36" s="16"/>
      <c r="Q36" s="18">
        <v>0</v>
      </c>
      <c r="R36" s="16"/>
      <c r="S36" s="27">
        <f t="shared" si="2"/>
        <v>413890</v>
      </c>
      <c r="T36" s="16"/>
      <c r="U36" s="27">
        <f t="shared" si="3"/>
        <v>-413890</v>
      </c>
    </row>
    <row r="37" spans="1:21" ht="15.75">
      <c r="A37" s="12" t="s">
        <v>64</v>
      </c>
      <c r="B37" s="12"/>
      <c r="C37" s="18">
        <v>0</v>
      </c>
      <c r="D37" s="16"/>
      <c r="E37" s="18">
        <v>140830</v>
      </c>
      <c r="F37" s="16"/>
      <c r="G37" s="18">
        <v>0</v>
      </c>
      <c r="H37" s="16"/>
      <c r="I37" s="18">
        <v>42249</v>
      </c>
      <c r="J37" s="16"/>
      <c r="K37" s="18">
        <v>119192</v>
      </c>
      <c r="L37" s="16"/>
      <c r="M37" s="18">
        <v>0</v>
      </c>
      <c r="N37" s="16"/>
      <c r="O37" s="18">
        <v>163738</v>
      </c>
      <c r="P37" s="16"/>
      <c r="Q37" s="18">
        <v>0</v>
      </c>
      <c r="R37" s="16"/>
      <c r="S37" s="27">
        <f t="shared" si="2"/>
        <v>466009</v>
      </c>
      <c r="T37" s="16"/>
      <c r="U37" s="27">
        <f t="shared" si="3"/>
        <v>-466009</v>
      </c>
    </row>
    <row r="38" spans="1:21" ht="15.75">
      <c r="A38" s="12" t="s">
        <v>65</v>
      </c>
      <c r="B38" s="12"/>
      <c r="C38" s="18">
        <v>31211</v>
      </c>
      <c r="D38" s="16"/>
      <c r="E38" s="18">
        <v>296660</v>
      </c>
      <c r="F38" s="16"/>
      <c r="G38" s="18">
        <v>7384</v>
      </c>
      <c r="H38" s="16"/>
      <c r="I38" s="18">
        <v>89037</v>
      </c>
      <c r="J38" s="16"/>
      <c r="K38" s="18">
        <v>282199</v>
      </c>
      <c r="L38" s="16"/>
      <c r="M38" s="18">
        <v>0</v>
      </c>
      <c r="N38" s="16"/>
      <c r="O38" s="18">
        <v>319668</v>
      </c>
      <c r="P38" s="16"/>
      <c r="Q38" s="18">
        <v>9507</v>
      </c>
      <c r="R38" s="16"/>
      <c r="S38" s="27">
        <f t="shared" si="2"/>
        <v>1004455</v>
      </c>
      <c r="T38" s="16"/>
      <c r="U38" s="27">
        <f t="shared" si="3"/>
        <v>-973244</v>
      </c>
    </row>
    <row r="39" spans="1:21" ht="15.75">
      <c r="A39" s="12" t="s">
        <v>66</v>
      </c>
      <c r="B39" s="12"/>
      <c r="C39" s="18">
        <v>8927</v>
      </c>
      <c r="D39" s="16"/>
      <c r="E39" s="18">
        <v>204646</v>
      </c>
      <c r="F39" s="16"/>
      <c r="G39" s="18">
        <v>6751</v>
      </c>
      <c r="H39" s="16"/>
      <c r="I39" s="18">
        <v>61510</v>
      </c>
      <c r="J39" s="16"/>
      <c r="K39" s="18">
        <v>302478</v>
      </c>
      <c r="L39" s="16"/>
      <c r="M39" s="18">
        <v>0</v>
      </c>
      <c r="N39" s="16"/>
      <c r="O39" s="18">
        <v>418573</v>
      </c>
      <c r="P39" s="16"/>
      <c r="Q39" s="18">
        <v>0</v>
      </c>
      <c r="R39" s="16"/>
      <c r="S39" s="27">
        <f t="shared" si="2"/>
        <v>993958</v>
      </c>
      <c r="T39" s="16"/>
      <c r="U39" s="27">
        <f t="shared" si="3"/>
        <v>-985031</v>
      </c>
    </row>
    <row r="40" spans="1:21" ht="15.75">
      <c r="A40" s="12" t="s">
        <v>67</v>
      </c>
      <c r="B40" s="12"/>
      <c r="C40" s="18">
        <v>3780</v>
      </c>
      <c r="D40" s="16"/>
      <c r="E40" s="18">
        <v>272829</v>
      </c>
      <c r="F40" s="16"/>
      <c r="G40" s="18">
        <v>-99</v>
      </c>
      <c r="H40" s="16"/>
      <c r="I40" s="18">
        <v>83751</v>
      </c>
      <c r="J40" s="16"/>
      <c r="K40" s="18">
        <v>418939</v>
      </c>
      <c r="L40" s="16"/>
      <c r="M40" s="18">
        <v>0</v>
      </c>
      <c r="N40" s="16"/>
      <c r="O40" s="18">
        <v>688296</v>
      </c>
      <c r="P40" s="16"/>
      <c r="Q40" s="18">
        <v>4904</v>
      </c>
      <c r="R40" s="16"/>
      <c r="S40" s="27">
        <f t="shared" si="2"/>
        <v>1468620</v>
      </c>
      <c r="T40" s="13"/>
      <c r="U40" s="27">
        <f t="shared" si="3"/>
        <v>-1464840</v>
      </c>
    </row>
    <row r="41" spans="1:21" ht="15.75">
      <c r="A41" s="12" t="s">
        <v>68</v>
      </c>
      <c r="B41" s="12"/>
      <c r="C41" s="18">
        <v>0</v>
      </c>
      <c r="D41" s="16"/>
      <c r="E41" s="18">
        <v>149128</v>
      </c>
      <c r="F41" s="16"/>
      <c r="G41" s="18">
        <v>0</v>
      </c>
      <c r="H41" s="16"/>
      <c r="I41" s="18">
        <v>51157</v>
      </c>
      <c r="J41" s="16"/>
      <c r="K41" s="18">
        <v>230842</v>
      </c>
      <c r="L41" s="16"/>
      <c r="M41" s="18">
        <v>0</v>
      </c>
      <c r="N41" s="16"/>
      <c r="O41" s="18">
        <v>127566</v>
      </c>
      <c r="P41" s="16"/>
      <c r="Q41" s="18">
        <v>702</v>
      </c>
      <c r="R41" s="16"/>
      <c r="S41" s="27">
        <f t="shared" si="2"/>
        <v>559395</v>
      </c>
      <c r="T41" s="31"/>
      <c r="U41" s="27">
        <f t="shared" si="3"/>
        <v>-559395</v>
      </c>
    </row>
    <row r="42" spans="1:21" ht="15.75">
      <c r="A42" s="12" t="s">
        <v>69</v>
      </c>
      <c r="B42" s="12"/>
      <c r="C42" s="18">
        <v>0</v>
      </c>
      <c r="D42" s="16"/>
      <c r="E42" s="18">
        <v>117520</v>
      </c>
      <c r="F42" s="16"/>
      <c r="G42" s="18">
        <v>7512</v>
      </c>
      <c r="H42" s="16"/>
      <c r="I42" s="18">
        <v>35298</v>
      </c>
      <c r="J42" s="16"/>
      <c r="K42" s="18">
        <v>195289</v>
      </c>
      <c r="L42" s="16"/>
      <c r="M42" s="18">
        <v>0</v>
      </c>
      <c r="N42" s="16"/>
      <c r="O42" s="18">
        <v>214950</v>
      </c>
      <c r="P42" s="16"/>
      <c r="Q42" s="18">
        <v>0</v>
      </c>
      <c r="R42" s="16"/>
      <c r="S42" s="27">
        <f t="shared" si="2"/>
        <v>570569</v>
      </c>
      <c r="T42" s="13"/>
      <c r="U42" s="27">
        <f t="shared" si="3"/>
        <v>-570569</v>
      </c>
    </row>
    <row r="43" spans="1:21" ht="15.75">
      <c r="A43" s="12" t="s">
        <v>70</v>
      </c>
      <c r="B43" s="12"/>
      <c r="C43" s="18">
        <v>55642</v>
      </c>
      <c r="D43" s="16"/>
      <c r="E43" s="18">
        <v>544258</v>
      </c>
      <c r="F43" s="16"/>
      <c r="G43" s="18">
        <v>24086</v>
      </c>
      <c r="H43" s="16"/>
      <c r="I43" s="18">
        <v>156547</v>
      </c>
      <c r="J43" s="16"/>
      <c r="K43" s="18">
        <v>913810</v>
      </c>
      <c r="L43" s="16"/>
      <c r="M43" s="18">
        <v>0</v>
      </c>
      <c r="N43" s="16"/>
      <c r="O43" s="18">
        <v>870075</v>
      </c>
      <c r="P43" s="16"/>
      <c r="Q43" s="18">
        <v>18344</v>
      </c>
      <c r="R43" s="16"/>
      <c r="S43" s="27">
        <f t="shared" si="2"/>
        <v>2527120</v>
      </c>
      <c r="T43" s="13"/>
      <c r="U43" s="27">
        <f t="shared" si="3"/>
        <v>-2471478</v>
      </c>
    </row>
    <row r="44" spans="1:21" ht="15.75">
      <c r="A44" s="12" t="s">
        <v>71</v>
      </c>
      <c r="B44" s="12"/>
      <c r="C44" s="18">
        <v>8656</v>
      </c>
      <c r="D44" s="16"/>
      <c r="E44" s="18">
        <v>220910</v>
      </c>
      <c r="F44" s="16"/>
      <c r="G44" s="18">
        <v>4487</v>
      </c>
      <c r="H44" s="16"/>
      <c r="I44" s="18">
        <v>66319</v>
      </c>
      <c r="J44" s="16"/>
      <c r="K44" s="18">
        <v>312568</v>
      </c>
      <c r="L44" s="16"/>
      <c r="M44" s="18">
        <v>0</v>
      </c>
      <c r="N44" s="16"/>
      <c r="O44" s="18">
        <v>353586</v>
      </c>
      <c r="P44" s="16"/>
      <c r="Q44" s="18">
        <v>558</v>
      </c>
      <c r="R44" s="16"/>
      <c r="S44" s="27">
        <f t="shared" si="2"/>
        <v>958428</v>
      </c>
      <c r="T44" s="13"/>
      <c r="U44" s="27">
        <f t="shared" si="3"/>
        <v>-949772</v>
      </c>
    </row>
    <row r="45" spans="1:21" ht="15.75">
      <c r="A45" s="12" t="s">
        <v>72</v>
      </c>
      <c r="B45" s="12"/>
      <c r="C45" s="17">
        <f>SUM(C30:C44)</f>
        <v>37160334</v>
      </c>
      <c r="D45" s="16"/>
      <c r="E45" s="17">
        <f>SUM(E30:E44)</f>
        <v>9540113</v>
      </c>
      <c r="F45" s="16"/>
      <c r="G45" s="17">
        <f>SUM(G30:G44)</f>
        <v>531599</v>
      </c>
      <c r="H45" s="16"/>
      <c r="I45" s="17">
        <f>SUM(I30:I44)</f>
        <v>2369337</v>
      </c>
      <c r="J45" s="16"/>
      <c r="K45" s="17">
        <f>SUM(K30:K44)</f>
        <v>16786199</v>
      </c>
      <c r="L45" s="16"/>
      <c r="M45" s="17">
        <f>SUM(M30:M44)</f>
        <v>0</v>
      </c>
      <c r="N45" s="16"/>
      <c r="O45" s="17">
        <f>SUM(O30:O44)</f>
        <v>7601374</v>
      </c>
      <c r="P45" s="16"/>
      <c r="Q45" s="17">
        <f>SUM(Q30:Q44)</f>
        <v>90831</v>
      </c>
      <c r="R45" s="16"/>
      <c r="S45" s="17">
        <f>SUM(S30:S44)</f>
        <v>36919453</v>
      </c>
      <c r="T45" s="13"/>
      <c r="U45" s="17">
        <f>SUM(U30:U44)</f>
        <v>240881</v>
      </c>
    </row>
    <row r="46" spans="1:21" ht="15.75">
      <c r="A46" s="12"/>
      <c r="B46" s="12"/>
      <c r="C46" s="18"/>
      <c r="D46" s="16"/>
      <c r="E46" s="18"/>
      <c r="F46" s="16"/>
      <c r="G46" s="18"/>
      <c r="H46" s="16"/>
      <c r="I46" s="18"/>
      <c r="J46" s="16"/>
      <c r="K46" s="18"/>
      <c r="L46" s="16"/>
      <c r="M46" s="18"/>
      <c r="N46" s="16"/>
      <c r="O46" s="18"/>
      <c r="P46" s="16"/>
      <c r="Q46" s="18"/>
      <c r="R46" s="16"/>
      <c r="S46" s="27"/>
      <c r="T46" s="13"/>
      <c r="U46" s="27"/>
    </row>
    <row r="47" spans="1:21" ht="15.75">
      <c r="A47" s="12" t="s">
        <v>73</v>
      </c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>
        <f aca="true" t="shared" si="4" ref="U47:U52">C47-S47</f>
        <v>0</v>
      </c>
    </row>
    <row r="48" spans="1:21" ht="15.75">
      <c r="A48" s="12" t="s">
        <v>74</v>
      </c>
      <c r="B48" s="12"/>
      <c r="C48" s="18">
        <v>0</v>
      </c>
      <c r="D48" s="16"/>
      <c r="E48" s="18">
        <v>214232</v>
      </c>
      <c r="F48" s="16"/>
      <c r="G48" s="18">
        <v>43158</v>
      </c>
      <c r="H48" s="16"/>
      <c r="I48" s="18">
        <v>59514</v>
      </c>
      <c r="J48" s="16"/>
      <c r="K48" s="18">
        <v>566847</v>
      </c>
      <c r="L48" s="16"/>
      <c r="M48" s="18">
        <v>0</v>
      </c>
      <c r="N48" s="16"/>
      <c r="O48" s="18">
        <v>66800</v>
      </c>
      <c r="P48" s="16"/>
      <c r="Q48" s="18">
        <v>1345</v>
      </c>
      <c r="R48" s="16"/>
      <c r="S48" s="27">
        <f>SUM(E48:Q48)</f>
        <v>951896</v>
      </c>
      <c r="T48" s="13"/>
      <c r="U48" s="27">
        <f t="shared" si="4"/>
        <v>-951896</v>
      </c>
    </row>
    <row r="49" spans="1:21" ht="15.75">
      <c r="A49" s="12" t="s">
        <v>75</v>
      </c>
      <c r="B49" s="12"/>
      <c r="C49" s="18">
        <v>7315</v>
      </c>
      <c r="D49" s="16"/>
      <c r="E49" s="18">
        <v>31500</v>
      </c>
      <c r="F49" s="16"/>
      <c r="G49" s="18">
        <v>18013</v>
      </c>
      <c r="H49" s="16"/>
      <c r="I49" s="18">
        <v>10828</v>
      </c>
      <c r="J49" s="16"/>
      <c r="K49" s="18">
        <v>119735</v>
      </c>
      <c r="L49" s="16"/>
      <c r="M49" s="18">
        <v>0</v>
      </c>
      <c r="N49" s="16"/>
      <c r="O49" s="18">
        <v>75586</v>
      </c>
      <c r="P49" s="16"/>
      <c r="Q49" s="18">
        <v>0</v>
      </c>
      <c r="R49" s="16"/>
      <c r="S49" s="27">
        <f>SUM(E49:Q49)</f>
        <v>255662</v>
      </c>
      <c r="T49" s="13"/>
      <c r="U49" s="27">
        <f t="shared" si="4"/>
        <v>-248347</v>
      </c>
    </row>
    <row r="50" spans="1:21" ht="15.75">
      <c r="A50" s="12" t="s">
        <v>76</v>
      </c>
      <c r="B50" s="12"/>
      <c r="C50" s="18">
        <v>0</v>
      </c>
      <c r="D50" s="16"/>
      <c r="E50" s="18">
        <v>166291</v>
      </c>
      <c r="F50" s="16"/>
      <c r="G50" s="18">
        <v>13667</v>
      </c>
      <c r="H50" s="16"/>
      <c r="I50" s="18">
        <v>50933</v>
      </c>
      <c r="J50" s="16"/>
      <c r="K50" s="18">
        <v>137868</v>
      </c>
      <c r="L50" s="16"/>
      <c r="M50" s="18">
        <v>0</v>
      </c>
      <c r="N50" s="16"/>
      <c r="O50" s="18">
        <v>0</v>
      </c>
      <c r="P50" s="16"/>
      <c r="Q50" s="18">
        <v>5853</v>
      </c>
      <c r="R50" s="16"/>
      <c r="S50" s="27">
        <f>SUM(E50:Q50)</f>
        <v>374612</v>
      </c>
      <c r="T50" s="13"/>
      <c r="U50" s="27">
        <f t="shared" si="4"/>
        <v>-374612</v>
      </c>
    </row>
    <row r="51" spans="1:21" ht="15.75">
      <c r="A51" s="12" t="s">
        <v>77</v>
      </c>
      <c r="B51" s="12"/>
      <c r="C51" s="18">
        <v>0</v>
      </c>
      <c r="D51" s="16"/>
      <c r="E51" s="18">
        <v>537100</v>
      </c>
      <c r="F51" s="16"/>
      <c r="G51" s="18">
        <v>0</v>
      </c>
      <c r="H51" s="16"/>
      <c r="I51" s="18">
        <v>161130</v>
      </c>
      <c r="J51" s="16"/>
      <c r="K51" s="18">
        <v>643268</v>
      </c>
      <c r="L51" s="16"/>
      <c r="M51" s="18">
        <v>0</v>
      </c>
      <c r="N51" s="16"/>
      <c r="O51" s="18">
        <v>218805</v>
      </c>
      <c r="P51" s="16"/>
      <c r="Q51" s="18">
        <v>11724</v>
      </c>
      <c r="R51" s="16"/>
      <c r="S51" s="27">
        <f>SUM(E51:Q51)</f>
        <v>1572027</v>
      </c>
      <c r="T51" s="13"/>
      <c r="U51" s="27">
        <f t="shared" si="4"/>
        <v>-1572027</v>
      </c>
    </row>
    <row r="52" spans="1:21" ht="15.75">
      <c r="A52" s="12" t="s">
        <v>78</v>
      </c>
      <c r="B52" s="12"/>
      <c r="C52" s="18">
        <v>0</v>
      </c>
      <c r="D52" s="16"/>
      <c r="E52" s="18">
        <v>498837</v>
      </c>
      <c r="F52" s="16"/>
      <c r="G52" s="18">
        <v>4456</v>
      </c>
      <c r="H52" s="16"/>
      <c r="I52" s="18">
        <v>151860</v>
      </c>
      <c r="J52" s="16"/>
      <c r="K52" s="18">
        <v>163613</v>
      </c>
      <c r="L52" s="16"/>
      <c r="M52" s="18">
        <v>0</v>
      </c>
      <c r="N52" s="16"/>
      <c r="O52" s="18">
        <v>0</v>
      </c>
      <c r="P52" s="16"/>
      <c r="Q52" s="18">
        <v>3744</v>
      </c>
      <c r="R52" s="16"/>
      <c r="S52" s="27">
        <f>SUM(E52:Q52)</f>
        <v>822510</v>
      </c>
      <c r="T52" s="31"/>
      <c r="U52" s="27">
        <f t="shared" si="4"/>
        <v>-822510</v>
      </c>
    </row>
    <row r="53" spans="1:21" ht="15.75">
      <c r="A53" s="12" t="s">
        <v>79</v>
      </c>
      <c r="B53" s="12"/>
      <c r="C53" s="17">
        <f>SUM(C47:C52)</f>
        <v>7315</v>
      </c>
      <c r="D53" s="16"/>
      <c r="E53" s="17">
        <f>SUM(E47:E52)</f>
        <v>1447960</v>
      </c>
      <c r="F53" s="16"/>
      <c r="G53" s="17">
        <f>SUM(G47:G52)</f>
        <v>79294</v>
      </c>
      <c r="H53" s="16"/>
      <c r="I53" s="17">
        <f>SUM(I47:I52)</f>
        <v>434265</v>
      </c>
      <c r="J53" s="16"/>
      <c r="K53" s="17">
        <f>SUM(K47:K52)</f>
        <v>1631331</v>
      </c>
      <c r="L53" s="16"/>
      <c r="M53" s="17">
        <f>SUM(M47:M52)</f>
        <v>0</v>
      </c>
      <c r="N53" s="16"/>
      <c r="O53" s="17">
        <f>SUM(O47:O52)</f>
        <v>361191</v>
      </c>
      <c r="P53" s="16"/>
      <c r="Q53" s="17">
        <f>SUM(Q47:Q52)</f>
        <v>22666</v>
      </c>
      <c r="R53" s="16"/>
      <c r="S53" s="17">
        <f>SUM(S47:S52)</f>
        <v>3976707</v>
      </c>
      <c r="T53" s="31"/>
      <c r="U53" s="17">
        <f>SUM(U47:U52)</f>
        <v>-3969392</v>
      </c>
    </row>
    <row r="54" spans="1:21" ht="15.75">
      <c r="A54" s="12"/>
      <c r="B54" s="12"/>
      <c r="C54" s="18"/>
      <c r="D54" s="16"/>
      <c r="E54" s="18"/>
      <c r="F54" s="16"/>
      <c r="G54" s="18"/>
      <c r="H54" s="16"/>
      <c r="I54" s="18"/>
      <c r="J54" s="16"/>
      <c r="K54" s="18"/>
      <c r="L54" s="16"/>
      <c r="M54" s="18"/>
      <c r="N54" s="16"/>
      <c r="O54" s="18"/>
      <c r="P54" s="16"/>
      <c r="Q54" s="18"/>
      <c r="R54" s="16"/>
      <c r="S54" s="27"/>
      <c r="T54" s="31"/>
      <c r="U54" s="27"/>
    </row>
    <row r="55" spans="1:21" ht="16.5" thickBot="1">
      <c r="A55" s="34" t="s">
        <v>80</v>
      </c>
      <c r="B55" s="12"/>
      <c r="C55" s="33">
        <f>C53+C45+C28</f>
        <v>83312026</v>
      </c>
      <c r="D55" s="16"/>
      <c r="E55" s="33">
        <f>E53+E45+E28</f>
        <v>14908852</v>
      </c>
      <c r="F55" s="16"/>
      <c r="G55" s="33">
        <f>G53+G45+G28</f>
        <v>4360223</v>
      </c>
      <c r="H55" s="16"/>
      <c r="I55" s="33">
        <f>I53+I45+I28</f>
        <v>4497484</v>
      </c>
      <c r="J55" s="16"/>
      <c r="K55" s="33">
        <f>K53+K45+K28</f>
        <v>34723868</v>
      </c>
      <c r="L55" s="16"/>
      <c r="M55" s="33">
        <f>M53+M45+M28</f>
        <v>8735669</v>
      </c>
      <c r="N55" s="16"/>
      <c r="O55" s="33">
        <f>O53+O45+O28</f>
        <v>8099568</v>
      </c>
      <c r="P55" s="16"/>
      <c r="Q55" s="33">
        <f>Q53+Q45+Q28</f>
        <v>385586</v>
      </c>
      <c r="R55" s="16"/>
      <c r="S55" s="33">
        <f>S53+S45+S28</f>
        <v>75711250</v>
      </c>
      <c r="T55" s="31"/>
      <c r="U55" s="33">
        <f>U53+U45+U28</f>
        <v>7600776</v>
      </c>
    </row>
    <row r="56" spans="1:21" ht="16.5" thickTop="1">
      <c r="A56" s="12"/>
      <c r="B56" s="12"/>
      <c r="C56" s="18"/>
      <c r="D56" s="16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8"/>
      <c r="R56" s="16"/>
      <c r="S56" s="27"/>
      <c r="T56" s="31"/>
      <c r="U56" s="27"/>
    </row>
    <row r="57" spans="1:21" ht="15.75">
      <c r="A57" s="12" t="s">
        <v>81</v>
      </c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82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83</v>
      </c>
      <c r="B59" s="12"/>
      <c r="C59" s="18">
        <v>52045</v>
      </c>
      <c r="D59" s="16"/>
      <c r="E59" s="18">
        <v>1091</v>
      </c>
      <c r="F59" s="16"/>
      <c r="G59" s="18">
        <v>9340</v>
      </c>
      <c r="H59" s="16"/>
      <c r="I59" s="18">
        <v>1034</v>
      </c>
      <c r="J59" s="16"/>
      <c r="K59" s="18">
        <v>10300</v>
      </c>
      <c r="L59" s="16"/>
      <c r="M59" s="18">
        <v>0</v>
      </c>
      <c r="N59" s="16"/>
      <c r="O59" s="18">
        <v>0</v>
      </c>
      <c r="P59" s="16"/>
      <c r="Q59" s="18">
        <v>0</v>
      </c>
      <c r="R59" s="16"/>
      <c r="S59" s="27">
        <f>SUM(E59:Q59)</f>
        <v>21765</v>
      </c>
      <c r="T59" s="31"/>
      <c r="U59" s="27">
        <f>C59-S59</f>
        <v>30280</v>
      </c>
    </row>
    <row r="60" spans="1:21" ht="15.75">
      <c r="A60" s="12" t="s">
        <v>84</v>
      </c>
      <c r="B60" s="12"/>
      <c r="C60" s="18">
        <v>175085</v>
      </c>
      <c r="D60" s="16"/>
      <c r="E60" s="18">
        <v>2439</v>
      </c>
      <c r="F60" s="16"/>
      <c r="G60" s="18">
        <v>51018</v>
      </c>
      <c r="H60" s="16"/>
      <c r="I60" s="18">
        <v>3011</v>
      </c>
      <c r="J60" s="16"/>
      <c r="K60" s="18">
        <v>71857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128325</v>
      </c>
      <c r="T60" s="31"/>
      <c r="U60" s="27">
        <f>C60-S60</f>
        <v>46760</v>
      </c>
    </row>
    <row r="61" spans="1:21" ht="15.75">
      <c r="A61" s="12" t="s">
        <v>85</v>
      </c>
      <c r="B61" s="12"/>
      <c r="C61" s="18">
        <v>3980</v>
      </c>
      <c r="D61" s="16"/>
      <c r="E61" s="18">
        <v>0</v>
      </c>
      <c r="F61" s="16"/>
      <c r="G61" s="18">
        <v>0</v>
      </c>
      <c r="H61" s="16"/>
      <c r="I61" s="18">
        <v>0</v>
      </c>
      <c r="J61" s="16"/>
      <c r="K61" s="18">
        <v>950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950</v>
      </c>
      <c r="T61" s="31"/>
      <c r="U61" s="27">
        <f>C61-S61</f>
        <v>3030</v>
      </c>
    </row>
    <row r="62" spans="1:21" ht="15.75">
      <c r="A62" s="12" t="s">
        <v>86</v>
      </c>
      <c r="B62" s="12"/>
      <c r="C62" s="18">
        <v>0</v>
      </c>
      <c r="D62" s="16"/>
      <c r="E62" s="18">
        <v>0</v>
      </c>
      <c r="F62" s="16"/>
      <c r="G62" s="18">
        <v>0</v>
      </c>
      <c r="H62" s="16"/>
      <c r="I62" s="18">
        <v>0</v>
      </c>
      <c r="J62" s="16"/>
      <c r="K62" s="18">
        <v>-995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-995</v>
      </c>
      <c r="T62" s="31"/>
      <c r="U62" s="27">
        <f>C62-S62</f>
        <v>995</v>
      </c>
    </row>
    <row r="63" spans="1:21" ht="15.75">
      <c r="A63" s="12" t="s">
        <v>95</v>
      </c>
      <c r="B63" s="12"/>
      <c r="C63" s="18">
        <v>850</v>
      </c>
      <c r="D63" s="16"/>
      <c r="E63" s="18">
        <v>0</v>
      </c>
      <c r="F63" s="16"/>
      <c r="G63" s="18">
        <v>694</v>
      </c>
      <c r="H63" s="16"/>
      <c r="I63" s="18">
        <v>53</v>
      </c>
      <c r="J63" s="16"/>
      <c r="K63" s="18">
        <v>2871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>SUM(E63:Q63)</f>
        <v>3618</v>
      </c>
      <c r="T63" s="31"/>
      <c r="U63" s="27">
        <f>C63-S63</f>
        <v>-2768</v>
      </c>
    </row>
    <row r="64" spans="1:21" ht="15.75">
      <c r="A64" s="12" t="s">
        <v>87</v>
      </c>
      <c r="B64" s="12"/>
      <c r="C64" s="17">
        <f>SUM(C58:C63)</f>
        <v>231960</v>
      </c>
      <c r="D64" s="16"/>
      <c r="E64" s="17">
        <f>SUM(E58:E63)</f>
        <v>3530</v>
      </c>
      <c r="F64" s="16"/>
      <c r="G64" s="17">
        <f>SUM(G58:G63)</f>
        <v>61052</v>
      </c>
      <c r="H64" s="16"/>
      <c r="I64" s="17">
        <f>SUM(I58:I63)</f>
        <v>4098</v>
      </c>
      <c r="J64" s="16"/>
      <c r="K64" s="17">
        <f>SUM(K58:K63)</f>
        <v>84983</v>
      </c>
      <c r="L64" s="16"/>
      <c r="M64" s="17">
        <f>SUM(M58:M63)</f>
        <v>0</v>
      </c>
      <c r="N64" s="16"/>
      <c r="O64" s="17">
        <f>SUM(O58:O63)</f>
        <v>0</v>
      </c>
      <c r="P64" s="16"/>
      <c r="Q64" s="17">
        <f>SUM(Q58:Q63)</f>
        <v>0</v>
      </c>
      <c r="R64" s="16"/>
      <c r="S64" s="17">
        <f>SUM(S58:S63)</f>
        <v>153663</v>
      </c>
      <c r="T64" s="31"/>
      <c r="U64" s="17">
        <f>SUM(U58:U63)</f>
        <v>78297</v>
      </c>
    </row>
    <row r="65" spans="1:21" ht="15.75">
      <c r="A65" s="12"/>
      <c r="B65" s="1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1"/>
      <c r="U65" s="16"/>
    </row>
    <row r="66" spans="1:21" ht="15.75">
      <c r="A66" s="12" t="s">
        <v>88</v>
      </c>
      <c r="B66" s="12"/>
      <c r="C66" s="18"/>
      <c r="D66" s="16"/>
      <c r="E66" s="18"/>
      <c r="F66" s="16"/>
      <c r="G66" s="18"/>
      <c r="H66" s="16"/>
      <c r="I66" s="18"/>
      <c r="J66" s="16"/>
      <c r="K66" s="18"/>
      <c r="L66" s="16"/>
      <c r="M66" s="18"/>
      <c r="N66" s="16"/>
      <c r="O66" s="18"/>
      <c r="P66" s="16"/>
      <c r="Q66" s="18"/>
      <c r="R66" s="16"/>
      <c r="S66" s="18"/>
      <c r="T66" s="31"/>
      <c r="U66" s="27"/>
    </row>
    <row r="67" spans="1:21" ht="15.75">
      <c r="A67" s="12" t="s">
        <v>89</v>
      </c>
      <c r="B67" s="12"/>
      <c r="C67" s="18">
        <v>1207070</v>
      </c>
      <c r="D67" s="16"/>
      <c r="E67" s="18">
        <v>335663</v>
      </c>
      <c r="F67" s="16"/>
      <c r="G67" s="18">
        <v>0</v>
      </c>
      <c r="H67" s="16"/>
      <c r="I67" s="18">
        <v>66199</v>
      </c>
      <c r="J67" s="16"/>
      <c r="K67" s="18">
        <v>981480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aca="true" t="shared" si="5" ref="S67:S80">SUM(E67:Q67)</f>
        <v>1383342</v>
      </c>
      <c r="T67" s="31"/>
      <c r="U67" s="27">
        <f aca="true" t="shared" si="6" ref="U67:U80">C67-S67</f>
        <v>-176272</v>
      </c>
    </row>
    <row r="68" spans="1:21" ht="15.75">
      <c r="A68" s="12" t="s">
        <v>90</v>
      </c>
      <c r="B68" s="12"/>
      <c r="C68" s="18">
        <v>0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245889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5"/>
        <v>245889</v>
      </c>
      <c r="T68" s="31"/>
      <c r="U68" s="27">
        <f t="shared" si="6"/>
        <v>-245889</v>
      </c>
    </row>
    <row r="69" spans="1:21" ht="15.75">
      <c r="A69" s="12" t="s">
        <v>83</v>
      </c>
      <c r="B69" s="12"/>
      <c r="C69" s="18">
        <v>720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77285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5"/>
        <v>77285</v>
      </c>
      <c r="T69" s="31"/>
      <c r="U69" s="27">
        <f t="shared" si="6"/>
        <v>-76565</v>
      </c>
    </row>
    <row r="70" spans="1:21" ht="15.75">
      <c r="A70" s="12" t="s">
        <v>84</v>
      </c>
      <c r="B70" s="12"/>
      <c r="C70" s="18">
        <v>1686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196493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5"/>
        <v>196493</v>
      </c>
      <c r="T70" s="31"/>
      <c r="U70" s="27">
        <f t="shared" si="6"/>
        <v>-194807</v>
      </c>
    </row>
    <row r="71" spans="1:21" ht="15.75">
      <c r="A71" s="12" t="s">
        <v>85</v>
      </c>
      <c r="B71" s="12"/>
      <c r="C71" s="18">
        <v>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38321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5"/>
        <v>38321</v>
      </c>
      <c r="T71" s="31"/>
      <c r="U71" s="27">
        <f t="shared" si="6"/>
        <v>-38321</v>
      </c>
    </row>
    <row r="72" spans="1:21" ht="15.75">
      <c r="A72" s="12" t="s">
        <v>91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9343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5"/>
        <v>9343</v>
      </c>
      <c r="T72" s="31"/>
      <c r="U72" s="27">
        <f t="shared" si="6"/>
        <v>-9343</v>
      </c>
    </row>
    <row r="73" spans="1:21" ht="15.75">
      <c r="A73" s="12" t="s">
        <v>92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19403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5"/>
        <v>19403</v>
      </c>
      <c r="T73" s="31"/>
      <c r="U73" s="27">
        <f t="shared" si="6"/>
        <v>-19403</v>
      </c>
    </row>
    <row r="74" spans="1:21" ht="15.75">
      <c r="A74" s="12" t="s">
        <v>86</v>
      </c>
      <c r="B74" s="12"/>
      <c r="C74" s="18">
        <v>180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84416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5"/>
        <v>84416</v>
      </c>
      <c r="T74" s="31"/>
      <c r="U74" s="27">
        <f t="shared" si="6"/>
        <v>-84236</v>
      </c>
    </row>
    <row r="75" spans="1:21" ht="15.75">
      <c r="A75" s="12" t="s">
        <v>93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10871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5"/>
        <v>10871</v>
      </c>
      <c r="T75" s="31"/>
      <c r="U75" s="27">
        <f t="shared" si="6"/>
        <v>-10871</v>
      </c>
    </row>
    <row r="76" spans="1:21" ht="15.75">
      <c r="A76" s="12" t="s">
        <v>94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23270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5"/>
        <v>23270</v>
      </c>
      <c r="T76" s="31"/>
      <c r="U76" s="27">
        <f t="shared" si="6"/>
        <v>-23270</v>
      </c>
    </row>
    <row r="77" spans="1:21" ht="15.75">
      <c r="A77" s="12" t="s">
        <v>95</v>
      </c>
      <c r="B77" s="12"/>
      <c r="C77" s="18">
        <v>878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7520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5"/>
        <v>7520</v>
      </c>
      <c r="T77" s="31"/>
      <c r="U77" s="27">
        <f t="shared" si="6"/>
        <v>-6642</v>
      </c>
    </row>
    <row r="78" spans="1:21" ht="15.75">
      <c r="A78" s="12" t="s">
        <v>96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27256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5"/>
        <v>27256</v>
      </c>
      <c r="T78" s="31"/>
      <c r="U78" s="27">
        <f t="shared" si="6"/>
        <v>-27256</v>
      </c>
    </row>
    <row r="79" spans="1:21" ht="15.75">
      <c r="A79" s="12" t="s">
        <v>97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328159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5"/>
        <v>328159</v>
      </c>
      <c r="T79" s="31"/>
      <c r="U79" s="27">
        <f t="shared" si="6"/>
        <v>-328159</v>
      </c>
    </row>
    <row r="80" spans="1:21" ht="15.75">
      <c r="A80" s="12" t="s">
        <v>98</v>
      </c>
      <c r="B80" s="12"/>
      <c r="C80" s="18">
        <v>0</v>
      </c>
      <c r="D80" s="16"/>
      <c r="E80" s="18">
        <v>0</v>
      </c>
      <c r="F80" s="16"/>
      <c r="G80" s="18">
        <v>0</v>
      </c>
      <c r="H80" s="16"/>
      <c r="I80" s="18">
        <v>0</v>
      </c>
      <c r="J80" s="16"/>
      <c r="K80" s="18">
        <v>11171</v>
      </c>
      <c r="L80" s="16"/>
      <c r="M80" s="18">
        <v>0</v>
      </c>
      <c r="N80" s="16"/>
      <c r="O80" s="18">
        <v>0</v>
      </c>
      <c r="P80" s="16"/>
      <c r="Q80" s="18">
        <v>0</v>
      </c>
      <c r="R80" s="16"/>
      <c r="S80" s="27">
        <f t="shared" si="5"/>
        <v>11171</v>
      </c>
      <c r="T80" s="31"/>
      <c r="U80" s="27">
        <f t="shared" si="6"/>
        <v>-11171</v>
      </c>
    </row>
    <row r="81" spans="1:21" ht="15.75">
      <c r="A81" s="12" t="s">
        <v>99</v>
      </c>
      <c r="B81" s="12"/>
      <c r="C81" s="17">
        <f>SUM(C67:C80)</f>
        <v>1210534</v>
      </c>
      <c r="D81" s="16"/>
      <c r="E81" s="17">
        <f>SUM(E67:E80)</f>
        <v>335663</v>
      </c>
      <c r="F81" s="16"/>
      <c r="G81" s="17">
        <f>SUM(G67:G80)</f>
        <v>0</v>
      </c>
      <c r="H81" s="16"/>
      <c r="I81" s="17">
        <f>SUM(I67:I80)</f>
        <v>66199</v>
      </c>
      <c r="J81" s="16"/>
      <c r="K81" s="17">
        <f>SUM(K67:K80)</f>
        <v>2060877</v>
      </c>
      <c r="L81" s="16"/>
      <c r="M81" s="17">
        <f>SUM(M67:M80)</f>
        <v>0</v>
      </c>
      <c r="N81" s="16"/>
      <c r="O81" s="17">
        <f>SUM(O67:O80)</f>
        <v>0</v>
      </c>
      <c r="P81" s="16"/>
      <c r="Q81" s="17">
        <f>SUM(Q67:Q80)</f>
        <v>0</v>
      </c>
      <c r="R81" s="16"/>
      <c r="S81" s="17">
        <f>SUM(S67:S80)</f>
        <v>2462739</v>
      </c>
      <c r="T81" s="31"/>
      <c r="U81" s="17">
        <f>SUM(U67:U80)</f>
        <v>-1252205</v>
      </c>
    </row>
    <row r="82" spans="1:21" ht="15.75">
      <c r="A82" s="12"/>
      <c r="B82" s="12"/>
      <c r="C82" s="18"/>
      <c r="D82" s="16"/>
      <c r="E82" s="18"/>
      <c r="F82" s="16"/>
      <c r="G82" s="18"/>
      <c r="H82" s="16"/>
      <c r="I82" s="18"/>
      <c r="J82" s="16"/>
      <c r="K82" s="18"/>
      <c r="L82" s="16"/>
      <c r="M82" s="18"/>
      <c r="N82" s="16"/>
      <c r="O82" s="18"/>
      <c r="P82" s="16"/>
      <c r="Q82" s="18"/>
      <c r="R82" s="16"/>
      <c r="S82" s="27"/>
      <c r="T82" s="31"/>
      <c r="U82" s="27"/>
    </row>
    <row r="83" spans="1:21" ht="16.5" thickBot="1">
      <c r="A83" s="12" t="s">
        <v>100</v>
      </c>
      <c r="B83" s="12"/>
      <c r="C83" s="33">
        <f>C81+C64</f>
        <v>1442494</v>
      </c>
      <c r="D83" s="16"/>
      <c r="E83" s="33">
        <f>E81+E64</f>
        <v>339193</v>
      </c>
      <c r="F83" s="16"/>
      <c r="G83" s="33">
        <f>G81+G64</f>
        <v>61052</v>
      </c>
      <c r="H83" s="16"/>
      <c r="I83" s="33">
        <f>I81+I64</f>
        <v>70297</v>
      </c>
      <c r="J83" s="16"/>
      <c r="K83" s="33">
        <f>K81+K64</f>
        <v>2145860</v>
      </c>
      <c r="L83" s="16"/>
      <c r="M83" s="33">
        <f>M81+M64</f>
        <v>0</v>
      </c>
      <c r="N83" s="16"/>
      <c r="O83" s="33">
        <f>O81+O64</f>
        <v>0</v>
      </c>
      <c r="P83" s="16"/>
      <c r="Q83" s="33">
        <f>Q81+Q64</f>
        <v>0</v>
      </c>
      <c r="R83" s="16"/>
      <c r="S83" s="33">
        <f>S81+S64</f>
        <v>2616402</v>
      </c>
      <c r="T83" s="31"/>
      <c r="U83" s="33">
        <f>U81+U64</f>
        <v>-1173908</v>
      </c>
    </row>
    <row r="84" spans="1:21" ht="16.5" thickTop="1">
      <c r="A84" s="12"/>
      <c r="B84" s="12"/>
      <c r="C84" s="18"/>
      <c r="D84" s="16"/>
      <c r="E84" s="18"/>
      <c r="F84" s="16"/>
      <c r="G84" s="18"/>
      <c r="H84" s="16"/>
      <c r="I84" s="18"/>
      <c r="J84" s="16"/>
      <c r="K84" s="18"/>
      <c r="L84" s="16"/>
      <c r="M84" s="18"/>
      <c r="N84" s="16"/>
      <c r="O84" s="18"/>
      <c r="P84" s="16"/>
      <c r="Q84" s="18"/>
      <c r="R84" s="16"/>
      <c r="S84" s="27"/>
      <c r="T84" s="31"/>
      <c r="U84" s="27"/>
    </row>
    <row r="85" spans="1:21" ht="16.5" thickBot="1">
      <c r="A85" s="12" t="s">
        <v>101</v>
      </c>
      <c r="B85" s="12"/>
      <c r="C85" s="37">
        <f>C83+C55</f>
        <v>84754520</v>
      </c>
      <c r="D85" s="16"/>
      <c r="E85" s="37">
        <f>E83+E55</f>
        <v>15248045</v>
      </c>
      <c r="F85" s="16"/>
      <c r="G85" s="37">
        <f>G83+G55</f>
        <v>4421275</v>
      </c>
      <c r="H85" s="16"/>
      <c r="I85" s="37">
        <f>I83+I55</f>
        <v>4567781</v>
      </c>
      <c r="J85" s="16"/>
      <c r="K85" s="37">
        <f>K83+K55</f>
        <v>36869728</v>
      </c>
      <c r="L85" s="16"/>
      <c r="M85" s="37">
        <f>M83+M55</f>
        <v>8735669</v>
      </c>
      <c r="N85" s="16"/>
      <c r="O85" s="37">
        <f>O83+O55</f>
        <v>8099568</v>
      </c>
      <c r="P85" s="16"/>
      <c r="Q85" s="37">
        <f>Q83+Q55</f>
        <v>385586</v>
      </c>
      <c r="R85" s="16"/>
      <c r="S85" s="37">
        <f>S83+S55</f>
        <v>78327652</v>
      </c>
      <c r="T85" s="16"/>
      <c r="U85" s="37">
        <f>U83+U55</f>
        <v>6426868</v>
      </c>
    </row>
    <row r="86" ht="14.25" thickTop="1">
      <c r="A86" s="26"/>
    </row>
  </sheetData>
  <sheetProtection/>
  <mergeCells count="4">
    <mergeCell ref="C3:U3"/>
    <mergeCell ref="C5:U5"/>
    <mergeCell ref="C6:U6"/>
    <mergeCell ref="E9:S9"/>
  </mergeCells>
  <conditionalFormatting sqref="A12:U8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6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B1">
      <selection activeCell="S16" sqref="S16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2" ht="13.5"/>
    <row r="3" spans="3:19" ht="16.5">
      <c r="C3" s="38" t="s">
        <v>102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3:19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3:19" ht="15.7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3:19" ht="15.75">
      <c r="C6" s="39" t="s">
        <v>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36</v>
      </c>
    </row>
    <row r="10" spans="2:19" s="29" customFormat="1" ht="15.75">
      <c r="B10" s="28"/>
      <c r="C10" s="28"/>
      <c r="D10" s="28"/>
      <c r="E10" s="28" t="s">
        <v>25</v>
      </c>
      <c r="F10" s="28"/>
      <c r="G10" s="28"/>
      <c r="H10" s="28"/>
      <c r="I10" s="28"/>
      <c r="J10" s="28"/>
      <c r="K10" s="28" t="s">
        <v>29</v>
      </c>
      <c r="L10" s="28"/>
      <c r="M10" s="28" t="s">
        <v>31</v>
      </c>
      <c r="N10" s="28"/>
      <c r="O10" s="28"/>
      <c r="P10" s="28"/>
      <c r="Q10" s="28"/>
      <c r="R10" s="28"/>
      <c r="S10" s="28" t="s">
        <v>37</v>
      </c>
    </row>
    <row r="11" spans="2:19" s="29" customFormat="1" ht="15.75">
      <c r="B11" s="28"/>
      <c r="C11" s="32" t="s">
        <v>36</v>
      </c>
      <c r="D11" s="28"/>
      <c r="E11" s="32" t="s">
        <v>26</v>
      </c>
      <c r="F11" s="28"/>
      <c r="G11" s="32" t="s">
        <v>27</v>
      </c>
      <c r="H11" s="28"/>
      <c r="I11" s="32" t="s">
        <v>28</v>
      </c>
      <c r="J11" s="28"/>
      <c r="K11" s="32" t="s">
        <v>30</v>
      </c>
      <c r="L11" s="28"/>
      <c r="M11" s="32" t="s">
        <v>32</v>
      </c>
      <c r="N11" s="28"/>
      <c r="O11" s="32" t="s">
        <v>35</v>
      </c>
      <c r="P11" s="28"/>
      <c r="Q11" s="32" t="s">
        <v>21</v>
      </c>
      <c r="R11" s="28"/>
      <c r="S11" s="32" t="s">
        <v>38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103</v>
      </c>
      <c r="B13" s="12"/>
      <c r="C13" s="30">
        <v>1953689</v>
      </c>
      <c r="D13" s="20"/>
      <c r="E13" s="30">
        <v>1151481</v>
      </c>
      <c r="F13" s="20"/>
      <c r="G13" s="30">
        <v>135311</v>
      </c>
      <c r="H13" s="20"/>
      <c r="I13" s="30">
        <v>146616</v>
      </c>
      <c r="J13" s="20"/>
      <c r="K13" s="30">
        <v>57512</v>
      </c>
      <c r="L13" s="20"/>
      <c r="M13" s="30">
        <v>218159</v>
      </c>
      <c r="N13" s="20"/>
      <c r="O13" s="30">
        <v>22189</v>
      </c>
      <c r="P13" s="20"/>
      <c r="Q13" s="30">
        <f>SUM(E13:O13)</f>
        <v>1731268</v>
      </c>
      <c r="R13" s="20"/>
      <c r="S13" s="30">
        <f>C13-Q13</f>
        <v>222421</v>
      </c>
    </row>
    <row r="14" spans="1:19" ht="15.75">
      <c r="A14" s="12" t="s">
        <v>104</v>
      </c>
      <c r="B14" s="12"/>
      <c r="C14" s="27">
        <v>1905486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10016</v>
      </c>
      <c r="N14" s="13"/>
      <c r="O14" s="27">
        <v>0</v>
      </c>
      <c r="P14" s="13"/>
      <c r="Q14" s="27">
        <f>SUM(E14:O14)</f>
        <v>10016</v>
      </c>
      <c r="R14" s="13"/>
      <c r="S14" s="12">
        <f>C14-Q14</f>
        <v>1895470</v>
      </c>
    </row>
    <row r="15" spans="1:19" ht="15.75">
      <c r="A15" s="12" t="s">
        <v>105</v>
      </c>
      <c r="B15" s="12"/>
      <c r="C15" s="27">
        <v>7254295</v>
      </c>
      <c r="D15" s="31"/>
      <c r="E15" s="27">
        <v>0</v>
      </c>
      <c r="F15" s="31"/>
      <c r="G15" s="27">
        <v>210150</v>
      </c>
      <c r="H15" s="31"/>
      <c r="I15" s="27">
        <v>2700</v>
      </c>
      <c r="J15" s="31"/>
      <c r="K15" s="27">
        <v>63251</v>
      </c>
      <c r="L15" s="31"/>
      <c r="M15" s="27">
        <v>-175872</v>
      </c>
      <c r="N15" s="31"/>
      <c r="O15" s="27">
        <v>0</v>
      </c>
      <c r="P15" s="31"/>
      <c r="Q15" s="27">
        <f>SUM(E15:O15)</f>
        <v>100229</v>
      </c>
      <c r="R15" s="31"/>
      <c r="S15" s="27">
        <f>C15-Q15</f>
        <v>7154066</v>
      </c>
    </row>
    <row r="16" spans="1:19" ht="16.5" thickBot="1">
      <c r="A16" s="12" t="s">
        <v>55</v>
      </c>
      <c r="B16" s="12"/>
      <c r="C16" s="37">
        <f>SUM(C13:C15)</f>
        <v>11113470</v>
      </c>
      <c r="D16" s="16"/>
      <c r="E16" s="37">
        <f>SUM(E13:E15)</f>
        <v>1151481</v>
      </c>
      <c r="F16" s="16"/>
      <c r="G16" s="37">
        <f>SUM(G13:G15)</f>
        <v>345461</v>
      </c>
      <c r="H16" s="16"/>
      <c r="I16" s="37">
        <f>SUM(I13:I15)</f>
        <v>149316</v>
      </c>
      <c r="J16" s="16"/>
      <c r="K16" s="37">
        <f>SUM(K13:K15)</f>
        <v>120763</v>
      </c>
      <c r="L16" s="16"/>
      <c r="M16" s="37">
        <f>SUM(M13:M15)</f>
        <v>52303</v>
      </c>
      <c r="N16" s="16"/>
      <c r="O16" s="37">
        <f>SUM(O13:O15)</f>
        <v>22189</v>
      </c>
      <c r="P16" s="16"/>
      <c r="Q16" s="37">
        <f>SUM(Q13:Q15)</f>
        <v>1841513</v>
      </c>
      <c r="R16" s="16"/>
      <c r="S16" s="37">
        <f>SUM(S13:S15)</f>
        <v>9271957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4">
    <mergeCell ref="C3:S3"/>
    <mergeCell ref="C5:S5"/>
    <mergeCell ref="C6:S6"/>
    <mergeCell ref="E9:Q9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2009-08-07T14:51:06Z</cp:lastPrinted>
  <dcterms:created xsi:type="dcterms:W3CDTF">2009-06-22T13:37:23Z</dcterms:created>
  <dcterms:modified xsi:type="dcterms:W3CDTF">2009-08-07T14:51:15Z</dcterms:modified>
  <cp:category/>
  <cp:version/>
  <cp:contentType/>
  <cp:contentStatus/>
</cp:coreProperties>
</file>